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6360" windowWidth="20730" windowHeight="6405" tabRatio="912" activeTab="4"/>
  </bookViews>
  <sheets>
    <sheet name="P32,33【地区別世帯数・世帯人員等】 (様式)" sheetId="4" r:id="rId1"/>
    <sheet name="P34【地区別人口、人口割合、人口指数】 (様式)" sheetId="5" r:id="rId2"/>
    <sheet name="P35～37【地区別年齢別、男女別人口】 (様式)" sheetId="6" r:id="rId3"/>
    <sheet name="P38,39【地区別産業別就業者数】 (様式)" sheetId="7" r:id="rId4"/>
    <sheet name="P40【地区別職業別就業者、世帯数・世帯人員】 (様式)" sheetId="8" r:id="rId5"/>
  </sheets>
  <definedNames>
    <definedName name="_xlnm.Print_Area" localSheetId="0">'P32,33【地区別世帯数・世帯人員等】 (様式)'!$A$1:$T$50</definedName>
    <definedName name="_xlnm.Print_Area" localSheetId="1">'P34【地区別人口、人口割合、人口指数】 (様式)'!$A$1:$M$48</definedName>
    <definedName name="_xlnm.Print_Area" localSheetId="3">'P38,39【地区別産業別就業者数】 (様式)'!$A$1:$Z$49</definedName>
    <definedName name="_xlnm.Print_Area" localSheetId="4">'P40【地区別職業別就業者、世帯数・世帯人員】 (様式)'!$A$1:$O$44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<sst xmlns="http://schemas.openxmlformats.org/spreadsheetml/2006/main" xmlns:r="http://schemas.openxmlformats.org/officeDocument/2006/relationships" count="187" uniqueCount="187">
  <si>
    <t>下矢作</t>
  </si>
  <si>
    <t>32　人　口</t>
    <rPh sb="3" eb="4">
      <t>ニン</t>
    </rPh>
    <rPh sb="5" eb="6">
      <t>クチ</t>
    </rPh>
    <phoneticPr fontId="2"/>
  </si>
  <si>
    <t>34　人　口　</t>
    <rPh sb="3" eb="4">
      <t>ヒト</t>
    </rPh>
    <rPh sb="5" eb="6">
      <t>クチ</t>
    </rPh>
    <phoneticPr fontId="2"/>
  </si>
  <si>
    <t>学術研究，専門・技術サービス業</t>
  </si>
  <si>
    <t>一般世帯　　　　</t>
    <rPh sb="0" eb="1">
      <t>イチ</t>
    </rPh>
    <rPh sb="1" eb="2">
      <t>パン</t>
    </rPh>
    <rPh sb="2" eb="3">
      <t>ヨ</t>
    </rPh>
    <rPh sb="3" eb="4">
      <t>オビ</t>
    </rPh>
    <phoneticPr fontId="2"/>
  </si>
  <si>
    <t>80～84</t>
  </si>
  <si>
    <t>従業市</t>
    <rPh sb="0" eb="2">
      <t>ジュウギョウ</t>
    </rPh>
    <rPh sb="2" eb="3">
      <t>シ</t>
    </rPh>
    <phoneticPr fontId="2"/>
  </si>
  <si>
    <t>平成17年</t>
    <rPh sb="0" eb="2">
      <t>ヘイセイ</t>
    </rPh>
    <rPh sb="4" eb="5">
      <t>ネン</t>
    </rPh>
    <phoneticPr fontId="2"/>
  </si>
  <si>
    <t>計</t>
    <rPh sb="0" eb="1">
      <t>ケイ</t>
    </rPh>
    <phoneticPr fontId="2"/>
  </si>
  <si>
    <t>人　口　33</t>
  </si>
  <si>
    <t>施設等の世帯</t>
    <rPh sb="0" eb="2">
      <t>シセツ</t>
    </rPh>
    <rPh sb="2" eb="3">
      <t>トウ</t>
    </rPh>
    <rPh sb="4" eb="6">
      <t>セタイ</t>
    </rPh>
    <phoneticPr fontId="2"/>
  </si>
  <si>
    <t>国勢調査コミュニティ別結果</t>
    <rPh sb="0" eb="2">
      <t>コクセイ</t>
    </rPh>
    <rPh sb="2" eb="4">
      <t>チョウサ</t>
    </rPh>
    <rPh sb="10" eb="11">
      <t>ベツ</t>
    </rPh>
    <rPh sb="11" eb="13">
      <t>ケッカ</t>
    </rPh>
    <phoneticPr fontId="2"/>
  </si>
  <si>
    <t>4．老年化指数とは、年少人口に対する老年人口の百分比</t>
    <rPh sb="2" eb="4">
      <t>ロウネン</t>
    </rPh>
    <rPh sb="4" eb="5">
      <t>カ</t>
    </rPh>
    <rPh sb="5" eb="7">
      <t>シスウ</t>
    </rPh>
    <rPh sb="10" eb="12">
      <t>ネンショウ</t>
    </rPh>
    <rPh sb="12" eb="14">
      <t>ジンコウ</t>
    </rPh>
    <rPh sb="15" eb="16">
      <t>タイ</t>
    </rPh>
    <rPh sb="18" eb="20">
      <t>ロウネン</t>
    </rPh>
    <rPh sb="20" eb="22">
      <t>ジンコウ</t>
    </rPh>
    <rPh sb="23" eb="26">
      <t>ヒャクブンヒ</t>
    </rPh>
    <phoneticPr fontId="2"/>
  </si>
  <si>
    <t>◆ 世帯の種類・世帯人員別世帯数及び世帯人員</t>
    <rPh sb="2" eb="4">
      <t>セタイ</t>
    </rPh>
    <rPh sb="5" eb="7">
      <t>シュルイ</t>
    </rPh>
    <rPh sb="8" eb="10">
      <t>セタイ</t>
    </rPh>
    <rPh sb="10" eb="12">
      <t>ジンイン</t>
    </rPh>
    <rPh sb="12" eb="13">
      <t>ベツ</t>
    </rPh>
    <rPh sb="13" eb="16">
      <t>セタイスウ</t>
    </rPh>
    <rPh sb="16" eb="17">
      <t>オヨ</t>
    </rPh>
    <rPh sb="18" eb="20">
      <t>セタイ</t>
    </rPh>
    <rPh sb="20" eb="22">
      <t>ジンイン</t>
    </rPh>
    <phoneticPr fontId="2"/>
  </si>
  <si>
    <t>各年10月1日現在</t>
    <rPh sb="0" eb="2">
      <t>カクネン</t>
    </rPh>
    <rPh sb="4" eb="5">
      <t>ガツ</t>
    </rPh>
    <rPh sb="6" eb="9">
      <t>ニチゲンザイ</t>
    </rPh>
    <phoneticPr fontId="2"/>
  </si>
  <si>
    <t>総数</t>
    <rPh sb="0" eb="2">
      <t>ソウスウ</t>
    </rPh>
    <phoneticPr fontId="2"/>
  </si>
  <si>
    <t>人　口　39</t>
  </si>
  <si>
    <t>コミュニティ別</t>
    <rPh sb="6" eb="7">
      <t>ベツ</t>
    </rPh>
    <phoneticPr fontId="2"/>
  </si>
  <si>
    <t>世帯数</t>
    <rPh sb="0" eb="1">
      <t>ヨ</t>
    </rPh>
    <rPh sb="1" eb="2">
      <t>オビ</t>
    </rPh>
    <rPh sb="2" eb="3">
      <t>カズ</t>
    </rPh>
    <phoneticPr fontId="2"/>
  </si>
  <si>
    <t>不詳</t>
    <rPh sb="0" eb="2">
      <t>フショウ</t>
    </rPh>
    <phoneticPr fontId="2"/>
  </si>
  <si>
    <t>◆ 年齢別、男女別人口</t>
    <rPh sb="2" eb="4">
      <t>ネンレイ</t>
    </rPh>
    <rPh sb="4" eb="5">
      <t>ベツ</t>
    </rPh>
    <rPh sb="6" eb="8">
      <t>ダンジョ</t>
    </rPh>
    <rPh sb="8" eb="9">
      <t>ベツ</t>
    </rPh>
    <rPh sb="9" eb="11">
      <t>ジンコウ</t>
    </rPh>
    <phoneticPr fontId="2"/>
  </si>
  <si>
    <t>世帯人員</t>
    <rPh sb="0" eb="2">
      <t>セタイ</t>
    </rPh>
    <rPh sb="2" eb="4">
      <t>ジンイン</t>
    </rPh>
    <phoneticPr fontId="2"/>
  </si>
  <si>
    <t>世帯数</t>
    <rPh sb="0" eb="3">
      <t>セタイスウ</t>
    </rPh>
    <phoneticPr fontId="2"/>
  </si>
  <si>
    <t>65歳以上人口</t>
    <rPh sb="2" eb="3">
      <t>サイ</t>
    </rPh>
    <rPh sb="3" eb="5">
      <t>イジョウ</t>
    </rPh>
    <rPh sb="5" eb="7">
      <t>ジンコウ</t>
    </rPh>
    <phoneticPr fontId="2"/>
  </si>
  <si>
    <t>世帯人員
1　　人</t>
    <rPh sb="0" eb="2">
      <t>セタイ</t>
    </rPh>
    <rPh sb="2" eb="4">
      <t>ジンイン</t>
    </rPh>
    <rPh sb="8" eb="9">
      <t>ニン</t>
    </rPh>
    <phoneticPr fontId="2"/>
  </si>
  <si>
    <t>高田</t>
    <rPh sb="0" eb="2">
      <t>タカダ</t>
    </rPh>
    <phoneticPr fontId="2"/>
  </si>
  <si>
    <t>今泉</t>
    <rPh sb="0" eb="2">
      <t>イマイズミ</t>
    </rPh>
    <phoneticPr fontId="2"/>
  </si>
  <si>
    <t>年少</t>
    <rPh sb="0" eb="2">
      <t>ネンショウ</t>
    </rPh>
    <phoneticPr fontId="2"/>
  </si>
  <si>
    <t>長部</t>
    <rPh sb="0" eb="2">
      <t>オサベ</t>
    </rPh>
    <phoneticPr fontId="2"/>
  </si>
  <si>
    <t>矢作</t>
    <rPh sb="0" eb="2">
      <t>ヤハギ</t>
    </rPh>
    <phoneticPr fontId="2"/>
  </si>
  <si>
    <t>広田</t>
    <rPh sb="0" eb="2">
      <t>ヒロタ</t>
    </rPh>
    <phoneticPr fontId="2"/>
  </si>
  <si>
    <t>小友</t>
    <rPh sb="0" eb="2">
      <t>オトモ</t>
    </rPh>
    <phoneticPr fontId="2"/>
  </si>
  <si>
    <t>米崎</t>
    <rPh sb="0" eb="1">
      <t>ヨネ</t>
    </rPh>
    <rPh sb="1" eb="2">
      <t>サキ</t>
    </rPh>
    <phoneticPr fontId="2"/>
  </si>
  <si>
    <t>下矢作</t>
    <rPh sb="0" eb="1">
      <t>シモ</t>
    </rPh>
    <rPh sb="1" eb="3">
      <t>ヤハギ</t>
    </rPh>
    <phoneticPr fontId="2"/>
  </si>
  <si>
    <t>老年化</t>
    <rPh sb="0" eb="2">
      <t>ロウネン</t>
    </rPh>
    <rPh sb="2" eb="3">
      <t>カ</t>
    </rPh>
    <phoneticPr fontId="2"/>
  </si>
  <si>
    <t>生出</t>
    <rPh sb="0" eb="2">
      <t>オイデ</t>
    </rPh>
    <phoneticPr fontId="2"/>
  </si>
  <si>
    <t>住宅以外に住む　　一般世帯</t>
    <rPh sb="0" eb="2">
      <t>ジュウタク</t>
    </rPh>
    <rPh sb="2" eb="4">
      <t>イガイ</t>
    </rPh>
    <rPh sb="5" eb="6">
      <t>ス</t>
    </rPh>
    <rPh sb="9" eb="11">
      <t>イッパン</t>
    </rPh>
    <rPh sb="11" eb="13">
      <t>セタイ</t>
    </rPh>
    <phoneticPr fontId="2"/>
  </si>
  <si>
    <t>竹駒</t>
    <rPh sb="0" eb="2">
      <t>タケコマ</t>
    </rPh>
    <phoneticPr fontId="2"/>
  </si>
  <si>
    <t>横田</t>
    <rPh sb="0" eb="2">
      <t>ヨコタ</t>
    </rPh>
    <phoneticPr fontId="2"/>
  </si>
  <si>
    <t>女</t>
    <rPh sb="0" eb="1">
      <t>オンナ</t>
    </rPh>
    <phoneticPr fontId="2"/>
  </si>
  <si>
    <t>(0～14歳人口)＋(65歳以上人口)</t>
    <rPh sb="5" eb="6">
      <t>サイ</t>
    </rPh>
    <rPh sb="6" eb="8">
      <t>ジンコウ</t>
    </rPh>
    <rPh sb="13" eb="16">
      <t>サイイジョウ</t>
    </rPh>
    <rPh sb="16" eb="18">
      <t>ジンコウ</t>
    </rPh>
    <phoneticPr fontId="2"/>
  </si>
  <si>
    <t>◆ 住宅の種類・住宅の所有の関係別一般世帯数並びに一般世帯人員、及び延べ面積</t>
    <rPh sb="2" eb="4">
      <t>ジュウタク</t>
    </rPh>
    <rPh sb="5" eb="7">
      <t>シュルイ</t>
    </rPh>
    <rPh sb="8" eb="10">
      <t>ジュウタク</t>
    </rPh>
    <rPh sb="11" eb="13">
      <t>ショユウ</t>
    </rPh>
    <rPh sb="14" eb="16">
      <t>カンケイ</t>
    </rPh>
    <rPh sb="16" eb="17">
      <t>ベツ</t>
    </rPh>
    <rPh sb="17" eb="19">
      <t>イッパン</t>
    </rPh>
    <rPh sb="19" eb="22">
      <t>セタイスウ</t>
    </rPh>
    <rPh sb="22" eb="23">
      <t>ナラ</t>
    </rPh>
    <rPh sb="25" eb="27">
      <t>イッパン</t>
    </rPh>
    <rPh sb="27" eb="29">
      <t>セタイ</t>
    </rPh>
    <rPh sb="29" eb="31">
      <t>ジンイン</t>
    </rPh>
    <rPh sb="32" eb="33">
      <t>オヨ</t>
    </rPh>
    <rPh sb="34" eb="35">
      <t>ノ</t>
    </rPh>
    <rPh sb="36" eb="38">
      <t>メンセキ</t>
    </rPh>
    <phoneticPr fontId="2"/>
  </si>
  <si>
    <t>65歳以上人口</t>
    <rPh sb="2" eb="5">
      <t>サイイジョウ</t>
    </rPh>
    <rPh sb="5" eb="7">
      <t>ジンコウ</t>
    </rPh>
    <phoneticPr fontId="2"/>
  </si>
  <si>
    <t>製造業</t>
    <rPh sb="0" eb="3">
      <t>セイゾウギョウ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</si>
  <si>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</si>
  <si>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指数</t>
    <rPh sb="0" eb="2">
      <t>シスウ</t>
    </rPh>
    <phoneticPr fontId="2"/>
  </si>
  <si>
    <t>0～4歳</t>
    <rPh sb="3" eb="4">
      <t>サイ</t>
    </rPh>
    <phoneticPr fontId="2"/>
  </si>
  <si>
    <t>持ち家</t>
    <rPh sb="0" eb="1">
      <t>モ</t>
    </rPh>
    <rPh sb="2" eb="3">
      <t>イエ</t>
    </rPh>
    <phoneticPr fontId="2"/>
  </si>
  <si>
    <t>公営・公団・公社　の借家</t>
    <rPh sb="0" eb="2">
      <t>コウエイ</t>
    </rPh>
    <rPh sb="3" eb="5">
      <t>コウダン</t>
    </rPh>
    <rPh sb="6" eb="8">
      <t>コウシャ</t>
    </rPh>
    <rPh sb="10" eb="12">
      <t>シャクヤ</t>
    </rPh>
    <phoneticPr fontId="2"/>
  </si>
  <si>
    <t>民営の　　借　家</t>
    <rPh sb="0" eb="2">
      <t>ミンエイ</t>
    </rPh>
    <rPh sb="5" eb="6">
      <t>シャク</t>
    </rPh>
    <rPh sb="7" eb="8">
      <t>イエ</t>
    </rPh>
    <phoneticPr fontId="2"/>
  </si>
  <si>
    <t>給与住宅</t>
    <rPh sb="0" eb="2">
      <t>キュウヨ</t>
    </rPh>
    <rPh sb="2" eb="4">
      <t>ジュウタク</t>
    </rPh>
    <phoneticPr fontId="2"/>
  </si>
  <si>
    <t>歳</t>
    <rPh sb="0" eb="1">
      <t>サイ</t>
    </rPh>
    <phoneticPr fontId="2"/>
  </si>
  <si>
    <t>他県へ</t>
    <rPh sb="0" eb="2">
      <t>タケン</t>
    </rPh>
    <phoneticPr fontId="2"/>
  </si>
  <si>
    <t>従属</t>
    <rPh sb="0" eb="2">
      <t>ジュウゾク</t>
    </rPh>
    <phoneticPr fontId="2"/>
  </si>
  <si>
    <t>3．従属人口指数とは、生産年齢人口に対する年少人口と老年人口の和の百分比</t>
    <rPh sb="2" eb="4">
      <t>ジュウゾク</t>
    </rPh>
    <rPh sb="4" eb="6">
      <t>ジンコウ</t>
    </rPh>
    <rPh sb="6" eb="8">
      <t>シスウ</t>
    </rPh>
    <rPh sb="11" eb="13">
      <t>セイサン</t>
    </rPh>
    <rPh sb="13" eb="15">
      <t>ネンレイ</t>
    </rPh>
    <rPh sb="15" eb="17">
      <t>ジンコウ</t>
    </rPh>
    <rPh sb="18" eb="19">
      <t>タイ</t>
    </rPh>
    <rPh sb="21" eb="23">
      <t>ネンショウ</t>
    </rPh>
    <rPh sb="23" eb="25">
      <t>ジンコウ</t>
    </rPh>
    <rPh sb="26" eb="28">
      <t>ロウネン</t>
    </rPh>
    <rPh sb="28" eb="30">
      <t>ジンコウ</t>
    </rPh>
    <rPh sb="31" eb="32">
      <t>ワ</t>
    </rPh>
    <rPh sb="33" eb="36">
      <t>ヒャクブンヒ</t>
    </rPh>
    <phoneticPr fontId="2"/>
  </si>
  <si>
    <t>間借り</t>
    <rPh sb="0" eb="2">
      <t>マガ</t>
    </rPh>
    <phoneticPr fontId="2"/>
  </si>
  <si>
    <t>1世帯当たり　　　延べ面積(㎡)</t>
    <rPh sb="1" eb="3">
      <t>セタイ</t>
    </rPh>
    <rPh sb="3" eb="4">
      <t>ア</t>
    </rPh>
    <rPh sb="9" eb="10">
      <t>ノ</t>
    </rPh>
    <rPh sb="11" eb="13">
      <t>メンセキ</t>
    </rPh>
    <phoneticPr fontId="2"/>
  </si>
  <si>
    <t>総延べ面積</t>
    <rPh sb="0" eb="1">
      <t>ソウ</t>
    </rPh>
    <rPh sb="1" eb="2">
      <t>ノ</t>
    </rPh>
    <rPh sb="3" eb="5">
      <t>メンセキ</t>
    </rPh>
    <phoneticPr fontId="2"/>
  </si>
  <si>
    <t>◆人口、人口割合及び各種人口指数</t>
    <rPh sb="1" eb="3">
      <t>ジンコウ</t>
    </rPh>
    <rPh sb="4" eb="6">
      <t>ジンコウ</t>
    </rPh>
    <rPh sb="6" eb="8">
      <t>ワリアイ</t>
    </rPh>
    <rPh sb="8" eb="9">
      <t>オヨ</t>
    </rPh>
    <rPh sb="10" eb="12">
      <t>カクシュ</t>
    </rPh>
    <rPh sb="12" eb="14">
      <t>ジンコウ</t>
    </rPh>
    <rPh sb="14" eb="16">
      <t>シスウ</t>
    </rPh>
    <phoneticPr fontId="2"/>
  </si>
  <si>
    <t>人口割合</t>
    <rPh sb="0" eb="2">
      <t>ジンコウ</t>
    </rPh>
    <rPh sb="2" eb="4">
      <t>ワリアイ</t>
    </rPh>
    <phoneticPr fontId="2"/>
  </si>
  <si>
    <t>人口</t>
    <rPh sb="0" eb="2">
      <t>ジンコウ</t>
    </rPh>
    <phoneticPr fontId="2"/>
  </si>
  <si>
    <t>注)</t>
    <rPh sb="0" eb="1">
      <t>チュウ</t>
    </rPh>
    <phoneticPr fontId="2"/>
  </si>
  <si>
    <t>人口指数</t>
    <rPh sb="0" eb="2">
      <t>ジンコウ</t>
    </rPh>
    <rPh sb="2" eb="4">
      <t>シスウ</t>
    </rPh>
    <phoneticPr fontId="2"/>
  </si>
  <si>
    <t>3人</t>
    <rPh sb="1" eb="2">
      <t>ニン</t>
    </rPh>
    <phoneticPr fontId="2"/>
  </si>
  <si>
    <t>36　人　口</t>
    <rPh sb="3" eb="4">
      <t>ニン</t>
    </rPh>
    <rPh sb="5" eb="6">
      <t>クチ</t>
    </rPh>
    <phoneticPr fontId="2"/>
  </si>
  <si>
    <t>0～14</t>
  </si>
  <si>
    <t>◆ 常住地による従業地・通学地別15歳以上就業者数及び通学者数</t>
    <rPh sb="4" eb="5">
      <t>チ</t>
    </rPh>
    <rPh sb="10" eb="11">
      <t>チ</t>
    </rPh>
    <rPh sb="14" eb="15">
      <t>チ</t>
    </rPh>
    <rPh sb="15" eb="16">
      <t>ベツ</t>
    </rPh>
    <rPh sb="18" eb="21">
      <t>サイイジョウ</t>
    </rPh>
    <rPh sb="21" eb="24">
      <t>シュウギョウシャ</t>
    </rPh>
    <rPh sb="24" eb="25">
      <t>スウ</t>
    </rPh>
    <rPh sb="25" eb="26">
      <t>オヨ</t>
    </rPh>
    <rPh sb="27" eb="30">
      <t>ツウガクシャ</t>
    </rPh>
    <rPh sb="30" eb="31">
      <t>スウ</t>
    </rPh>
    <phoneticPr fontId="2"/>
  </si>
  <si>
    <t>15～64</t>
  </si>
  <si>
    <t>50～54</t>
  </si>
  <si>
    <t>2．老年人口指数とは、生産年齢人口に対する老年人口（65歳以上）の百分比</t>
    <rPh sb="2" eb="4">
      <t>ロウネン</t>
    </rPh>
    <rPh sb="4" eb="6">
      <t>ジンコウ</t>
    </rPh>
    <rPh sb="6" eb="8">
      <t>シスウ</t>
    </rPh>
    <rPh sb="11" eb="13">
      <t>セイサン</t>
    </rPh>
    <rPh sb="13" eb="15">
      <t>ネンレイ</t>
    </rPh>
    <rPh sb="15" eb="17">
      <t>ジンコウ</t>
    </rPh>
    <rPh sb="18" eb="19">
      <t>タイ</t>
    </rPh>
    <rPh sb="21" eb="23">
      <t>ロウネン</t>
    </rPh>
    <rPh sb="23" eb="25">
      <t>ジンコウ</t>
    </rPh>
    <rPh sb="28" eb="31">
      <t>サイイジョウ</t>
    </rPh>
    <rPh sb="33" eb="36">
      <t>ヒャクブンヒ</t>
    </rPh>
    <phoneticPr fontId="2"/>
  </si>
  <si>
    <t>65歳</t>
    <rPh sb="2" eb="3">
      <t>サイ</t>
    </rPh>
    <phoneticPr fontId="2"/>
  </si>
  <si>
    <t>老年</t>
    <rPh sb="0" eb="2">
      <t>ロウネン</t>
    </rPh>
    <phoneticPr fontId="2"/>
  </si>
  <si>
    <t>以上</t>
    <rPh sb="0" eb="2">
      <t>イジョウ</t>
    </rPh>
    <phoneticPr fontId="2"/>
  </si>
  <si>
    <t>0～14歳人口</t>
    <rPh sb="4" eb="5">
      <t>サイ</t>
    </rPh>
    <rPh sb="5" eb="7">
      <t>ジンコウ</t>
    </rPh>
    <phoneticPr fontId="2"/>
  </si>
  <si>
    <t>平成</t>
    <rPh sb="0" eb="2">
      <t>ヘイセイ</t>
    </rPh>
    <phoneticPr fontId="2"/>
  </si>
  <si>
    <t>1．年少人口指数とは、生産年齢人口(15～64歳）に対する年少人口（0～14歳）の百分比</t>
    <rPh sb="2" eb="4">
      <t>ネンショウ</t>
    </rPh>
    <rPh sb="4" eb="6">
      <t>ジンコウ</t>
    </rPh>
    <rPh sb="6" eb="8">
      <t>シスウ</t>
    </rPh>
    <rPh sb="11" eb="13">
      <t>セイサン</t>
    </rPh>
    <rPh sb="13" eb="15">
      <t>ネンレイ</t>
    </rPh>
    <rPh sb="15" eb="17">
      <t>ジンコウ</t>
    </rPh>
    <rPh sb="23" eb="24">
      <t>サイ</t>
    </rPh>
    <rPh sb="26" eb="27">
      <t>タイ</t>
    </rPh>
    <rPh sb="29" eb="31">
      <t>ネンショウ</t>
    </rPh>
    <rPh sb="31" eb="33">
      <t>ジンコウ</t>
    </rPh>
    <rPh sb="38" eb="39">
      <t>サイ</t>
    </rPh>
    <rPh sb="41" eb="44">
      <t>ヒャクブンヒ</t>
    </rPh>
    <phoneticPr fontId="2"/>
  </si>
  <si>
    <t>×100</t>
  </si>
  <si>
    <t>金融・　　保険業</t>
    <rPh sb="0" eb="2">
      <t>キンユウ</t>
    </rPh>
    <rPh sb="5" eb="8">
      <t>ホケンギョウ</t>
    </rPh>
    <phoneticPr fontId="2"/>
  </si>
  <si>
    <t>15～64歳人口</t>
    <rPh sb="5" eb="6">
      <t>サイ</t>
    </rPh>
    <rPh sb="6" eb="8">
      <t>ジンコウ</t>
    </rPh>
    <phoneticPr fontId="2"/>
  </si>
  <si>
    <t>5～9</t>
  </si>
  <si>
    <t>10～14</t>
  </si>
  <si>
    <t>15～19</t>
  </si>
  <si>
    <t>卸売・　　小売業</t>
    <rPh sb="0" eb="2">
      <t>オロシウリ</t>
    </rPh>
    <rPh sb="5" eb="8">
      <t>コウリギョウ</t>
    </rPh>
    <phoneticPr fontId="2"/>
  </si>
  <si>
    <t>20～24</t>
  </si>
  <si>
    <t>25～29</t>
  </si>
  <si>
    <t>30～34</t>
  </si>
  <si>
    <t>35～39歳</t>
    <rPh sb="5" eb="6">
      <t>サイ</t>
    </rPh>
    <phoneticPr fontId="2"/>
  </si>
  <si>
    <t>40～44</t>
  </si>
  <si>
    <t>45～49</t>
  </si>
  <si>
    <t>55～59</t>
  </si>
  <si>
    <t>60～64</t>
  </si>
  <si>
    <t>市へ通学</t>
    <rPh sb="0" eb="1">
      <t>シ</t>
    </rPh>
    <rPh sb="2" eb="4">
      <t>ツウガク</t>
    </rPh>
    <phoneticPr fontId="2"/>
  </si>
  <si>
    <t>通学</t>
    <rPh sb="0" eb="2">
      <t>ツウガク</t>
    </rPh>
    <phoneticPr fontId="2"/>
  </si>
  <si>
    <t>65～69</t>
  </si>
  <si>
    <t>70～74歳</t>
    <rPh sb="5" eb="6">
      <t>サイ</t>
    </rPh>
    <phoneticPr fontId="2"/>
  </si>
  <si>
    <t>75～79</t>
  </si>
  <si>
    <t>85～89</t>
  </si>
  <si>
    <t>90～94</t>
  </si>
  <si>
    <t>95～99</t>
  </si>
  <si>
    <t>100歳以上</t>
    <rPh sb="3" eb="4">
      <t>サイ</t>
    </rPh>
    <rPh sb="4" eb="6">
      <t>イジョウ</t>
    </rPh>
    <phoneticPr fontId="2"/>
  </si>
  <si>
    <t>平成22年</t>
    <rPh sb="0" eb="2">
      <t>ヘイセイ</t>
    </rPh>
    <rPh sb="4" eb="5">
      <t>ネン</t>
    </rPh>
    <phoneticPr fontId="2"/>
  </si>
  <si>
    <t>高田</t>
  </si>
  <si>
    <t>今泉</t>
  </si>
  <si>
    <t>長部</t>
  </si>
  <si>
    <t>総</t>
    <rPh sb="0" eb="1">
      <t>ソウ</t>
    </rPh>
    <phoneticPr fontId="2"/>
  </si>
  <si>
    <t>生　　　出</t>
    <rPh sb="0" eb="1">
      <t>ナマ</t>
    </rPh>
    <rPh sb="4" eb="5">
      <t>デ</t>
    </rPh>
    <phoneticPr fontId="2"/>
  </si>
  <si>
    <t>広田</t>
  </si>
  <si>
    <t>小友</t>
  </si>
  <si>
    <t>米崎</t>
  </si>
  <si>
    <t>数</t>
    <rPh sb="0" eb="1">
      <t>カズ</t>
    </rPh>
    <phoneticPr fontId="2"/>
  </si>
  <si>
    <t>矢作</t>
  </si>
  <si>
    <t>生出</t>
  </si>
  <si>
    <t>公務</t>
    <rPh sb="0" eb="2">
      <t>コウム</t>
    </rPh>
    <phoneticPr fontId="2"/>
  </si>
  <si>
    <t>竹駒</t>
  </si>
  <si>
    <t>横田</t>
  </si>
  <si>
    <t>38　人　口</t>
    <rPh sb="3" eb="4">
      <t>ニン</t>
    </rPh>
    <rPh sb="5" eb="6">
      <t>クチ</t>
    </rPh>
    <phoneticPr fontId="2"/>
  </si>
  <si>
    <t>◆産業（大分類）別、15歳以上就業者数</t>
    <rPh sb="1" eb="3">
      <t>サンギョウ</t>
    </rPh>
    <rPh sb="4" eb="7">
      <t>ダイブンルイ</t>
    </rPh>
    <rPh sb="8" eb="9">
      <t>ベツ</t>
    </rPh>
    <rPh sb="9" eb="10">
      <t>ネンベツ</t>
    </rPh>
    <rPh sb="12" eb="15">
      <t>サイイジョウ</t>
    </rPh>
    <rPh sb="15" eb="18">
      <t>シュウギョウシャ</t>
    </rPh>
    <rPh sb="18" eb="19">
      <t>スウ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</si>
  <si>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</si>
  <si>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</si>
  <si>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</si>
  <si>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</si>
  <si>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電気・ガス・水道業</t>
    <rPh sb="0" eb="2">
      <t>デンキ</t>
    </rPh>
    <rPh sb="6" eb="9">
      <t>スイドウギョウ</t>
    </rPh>
    <phoneticPr fontId="2"/>
  </si>
  <si>
    <t>情報　　　通信業</t>
    <rPh sb="0" eb="2">
      <t>ジョウホウ</t>
    </rPh>
    <rPh sb="5" eb="8">
      <t>ツウシンギョウ</t>
    </rPh>
    <phoneticPr fontId="2"/>
  </si>
  <si>
    <t>サービス業</t>
    <rPh sb="4" eb="5">
      <t>ギョウ</t>
    </rPh>
    <phoneticPr fontId="2"/>
  </si>
  <si>
    <t>男</t>
    <rPh sb="0" eb="1">
      <t>オトコ</t>
    </rPh>
    <phoneticPr fontId="2"/>
  </si>
  <si>
    <t>40  人　口</t>
    <rPh sb="4" eb="5">
      <t>ニン</t>
    </rPh>
    <rPh sb="6" eb="7">
      <t>クチ</t>
    </rPh>
    <phoneticPr fontId="2"/>
  </si>
  <si>
    <t>◆ 世帯人員別一般世帯数及び一般世帯人員</t>
    <rPh sb="2" eb="4">
      <t>セタイ</t>
    </rPh>
    <rPh sb="4" eb="6">
      <t>ジンイン</t>
    </rPh>
    <rPh sb="6" eb="7">
      <t>ベツ</t>
    </rPh>
    <rPh sb="7" eb="9">
      <t>イッパン</t>
    </rPh>
    <rPh sb="9" eb="11">
      <t>セタイ</t>
    </rPh>
    <rPh sb="11" eb="12">
      <t>スウ</t>
    </rPh>
    <rPh sb="12" eb="13">
      <t>オヨ</t>
    </rPh>
    <rPh sb="14" eb="16">
      <t>イッパン</t>
    </rPh>
    <rPh sb="16" eb="18">
      <t>セタイ</t>
    </rPh>
    <rPh sb="18" eb="20">
      <t>ジンイン</t>
    </rPh>
    <phoneticPr fontId="2"/>
  </si>
  <si>
    <t>一般世帯</t>
    <rPh sb="0" eb="2">
      <t>イッパン</t>
    </rPh>
    <rPh sb="2" eb="4">
      <t>セタイ</t>
    </rPh>
    <phoneticPr fontId="2"/>
  </si>
  <si>
    <t>世帯   人員</t>
    <rPh sb="0" eb="2">
      <t>セタイ</t>
    </rPh>
    <rPh sb="5" eb="7">
      <t>ジンイン</t>
    </rPh>
    <phoneticPr fontId="2"/>
  </si>
  <si>
    <t>世帯  人員</t>
    <rPh sb="0" eb="2">
      <t>セタイ</t>
    </rPh>
    <rPh sb="4" eb="6">
      <t>ジンイン</t>
    </rPh>
    <phoneticPr fontId="2"/>
  </si>
  <si>
    <t>世帯人員が1人</t>
    <rPh sb="0" eb="2">
      <t>セタイ</t>
    </rPh>
    <rPh sb="2" eb="4">
      <t>ジンイン</t>
    </rPh>
    <rPh sb="6" eb="7">
      <t>ニン</t>
    </rPh>
    <phoneticPr fontId="2"/>
  </si>
  <si>
    <t>2人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</si>
  <si>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</si>
  <si>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</si>
  <si>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</si>
  <si>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     以上</t>
    <rPh sb="1" eb="2">
      <t>ニン</t>
    </rPh>
    <rPh sb="7" eb="9">
      <t>イジョウ</t>
    </rPh>
    <phoneticPr fontId="2"/>
  </si>
  <si>
    <t>医療・
福祉</t>
    <rPh sb="0" eb="2">
      <t>イリョウ</t>
    </rPh>
    <rPh sb="4" eb="6">
      <t>フクシ</t>
    </rPh>
    <phoneticPr fontId="2"/>
  </si>
  <si>
    <t>15歳以上就業者</t>
    <rPh sb="2" eb="5">
      <t>サイイジョウ</t>
    </rPh>
    <rPh sb="5" eb="8">
      <t>シュウギョウシャ</t>
    </rPh>
    <phoneticPr fontId="2"/>
  </si>
  <si>
    <t>平成27年</t>
    <rPh sb="0" eb="2">
      <t>ヘイセイ</t>
    </rPh>
    <rPh sb="4" eb="5">
      <t>ネン</t>
    </rPh>
    <phoneticPr fontId="2"/>
  </si>
  <si>
    <t>各年10月1日現在</t>
  </si>
  <si>
    <t>各年10月1日現在(単位：人)</t>
  </si>
  <si>
    <t>人　口　35</t>
  </si>
  <si>
    <t>通学地</t>
    <rPh sb="0" eb="2">
      <t>ツウガク</t>
    </rPh>
    <rPh sb="2" eb="3">
      <t>チ</t>
    </rPh>
    <phoneticPr fontId="2"/>
  </si>
  <si>
    <t>各年10月1日現在（単位：人）</t>
  </si>
  <si>
    <t>平成27年10月1日現在（単位：人）</t>
  </si>
  <si>
    <t>-</t>
  </si>
  <si>
    <t>自宅外の</t>
    <rPh sb="0" eb="3">
      <t>ジタクガイ</t>
    </rPh>
    <phoneticPr fontId="2"/>
  </si>
  <si>
    <t>平　成　17　年</t>
    <rPh sb="0" eb="1">
      <t>ヘイ</t>
    </rPh>
    <rPh sb="2" eb="3">
      <t>シゲル</t>
    </rPh>
    <rPh sb="7" eb="8">
      <t>ネン</t>
    </rPh>
    <phoneticPr fontId="2"/>
  </si>
  <si>
    <t>平　成　22　年</t>
    <rPh sb="0" eb="1">
      <t>ヘイ</t>
    </rPh>
    <rPh sb="2" eb="3">
      <t>シゲル</t>
    </rPh>
    <rPh sb="7" eb="8">
      <t>ネン</t>
    </rPh>
    <phoneticPr fontId="2"/>
  </si>
  <si>
    <t>平　成　27　年</t>
    <rPh sb="0" eb="1">
      <t>ヘイ</t>
    </rPh>
    <rPh sb="2" eb="3">
      <t>シゲル</t>
    </rPh>
    <rPh sb="7" eb="8">
      <t>ネン</t>
    </rPh>
    <phoneticPr fontId="2"/>
  </si>
  <si>
    <t>下　矢　作</t>
    <rPh sb="0" eb="1">
      <t>シモ</t>
    </rPh>
    <rPh sb="2" eb="3">
      <t>ヤ</t>
    </rPh>
    <rPh sb="4" eb="5">
      <t>サク</t>
    </rPh>
    <phoneticPr fontId="2"/>
  </si>
  <si>
    <t>米　　　崎</t>
    <rPh sb="0" eb="1">
      <t>ヨネ</t>
    </rPh>
    <rPh sb="4" eb="5">
      <t>サキ</t>
    </rPh>
    <phoneticPr fontId="2"/>
  </si>
  <si>
    <t>小　　　友</t>
    <rPh sb="0" eb="1">
      <t>ショウ</t>
    </rPh>
    <rPh sb="4" eb="5">
      <t>トモ</t>
    </rPh>
    <phoneticPr fontId="2"/>
  </si>
  <si>
    <t>広　　　田</t>
    <rPh sb="0" eb="1">
      <t>ヒロシ</t>
    </rPh>
    <rPh sb="4" eb="5">
      <t>タ</t>
    </rPh>
    <phoneticPr fontId="2"/>
  </si>
  <si>
    <t>長　　　部</t>
    <rPh sb="0" eb="1">
      <t>チョウ</t>
    </rPh>
    <rPh sb="4" eb="5">
      <t>ブ</t>
    </rPh>
    <phoneticPr fontId="2"/>
  </si>
  <si>
    <t>今　　　泉</t>
    <rPh sb="0" eb="1">
      <t>イマ</t>
    </rPh>
    <rPh sb="4" eb="5">
      <t>イズミ</t>
    </rPh>
    <phoneticPr fontId="2"/>
  </si>
  <si>
    <t>矢　　　作</t>
    <rPh sb="0" eb="1">
      <t>ヤ</t>
    </rPh>
    <rPh sb="4" eb="5">
      <t>サク</t>
    </rPh>
    <phoneticPr fontId="2"/>
  </si>
  <si>
    <t>高　　　田</t>
    <rPh sb="0" eb="1">
      <t>タカ</t>
    </rPh>
    <rPh sb="4" eb="5">
      <t>タ</t>
    </rPh>
    <phoneticPr fontId="2"/>
  </si>
  <si>
    <t>竹　　　駒</t>
    <rPh sb="0" eb="1">
      <t>タケ</t>
    </rPh>
    <rPh sb="4" eb="5">
      <t>コマ</t>
    </rPh>
    <phoneticPr fontId="2"/>
  </si>
  <si>
    <t>横　　　田</t>
    <rPh sb="0" eb="1">
      <t>ヨコ</t>
    </rPh>
    <rPh sb="4" eb="5">
      <t>タ</t>
    </rPh>
    <phoneticPr fontId="2"/>
  </si>
  <si>
    <t>…</t>
  </si>
  <si>
    <t>コミュニティ別</t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</si>
  <si>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</si>
  <si>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</si>
  <si>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宿泊業，飲食サービス業</t>
  </si>
  <si>
    <t>生活関連サービス業，娯楽業</t>
  </si>
  <si>
    <t>教育，学習支援業</t>
  </si>
  <si>
    <t>分類不能</t>
    <rPh sb="0" eb="2">
      <t>ブンルイ</t>
    </rPh>
    <rPh sb="2" eb="4">
      <t>フノウ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</si>
  <si>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</si>
  <si>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複合サービス業</t>
    <rPh sb="0" eb="2">
      <t>フクゴウ</t>
    </rPh>
    <rPh sb="6" eb="7">
      <t>ギョウ</t>
    </rPh>
    <phoneticPr fontId="2"/>
  </si>
  <si>
    <t>1世帯当たり
人員</t>
    <rPh sb="1" eb="3">
      <t>セタイ</t>
    </rPh>
    <rPh sb="3" eb="4">
      <t>ア</t>
    </rPh>
    <rPh sb="7" eb="9">
      <t>ジンイン</t>
    </rPh>
    <phoneticPr fontId="2"/>
  </si>
  <si>
    <t>15歳以上通学者</t>
    <rPh sb="2" eb="5">
      <t>サイイジョウ</t>
    </rPh>
    <rPh sb="5" eb="8">
      <t>ツウガクシャ</t>
    </rPh>
    <phoneticPr fontId="2"/>
  </si>
  <si>
    <t>自宅で</t>
    <rPh sb="0" eb="2">
      <t>ジタク</t>
    </rPh>
    <phoneticPr fontId="2"/>
  </si>
  <si>
    <t>他県で</t>
    <rPh sb="0" eb="2">
      <t>タケン</t>
    </rPh>
    <phoneticPr fontId="2"/>
  </si>
  <si>
    <t>陸前高田</t>
    <rPh sb="0" eb="1">
      <t>リク</t>
    </rPh>
    <rPh sb="1" eb="2">
      <t>マエ</t>
    </rPh>
    <phoneticPr fontId="2"/>
  </si>
  <si>
    <t>県内他</t>
    <rPh sb="0" eb="2">
      <t>ケンナイ</t>
    </rPh>
    <rPh sb="2" eb="3">
      <t>タ</t>
    </rPh>
    <phoneticPr fontId="2"/>
  </si>
  <si>
    <t>陸前高田市</t>
    <rPh sb="0" eb="5">
      <t>リクゼンタカタシ</t>
    </rPh>
    <phoneticPr fontId="2"/>
  </si>
  <si>
    <t>市町村へ</t>
    <rPh sb="0" eb="3">
      <t>シチョウソン</t>
    </rPh>
    <phoneticPr fontId="2"/>
  </si>
  <si>
    <t>従業</t>
    <rPh sb="0" eb="2">
      <t>ジュウギョウ</t>
    </rPh>
    <phoneticPr fontId="2"/>
  </si>
  <si>
    <t>で就業</t>
    <rPh sb="1" eb="3">
      <t>シュウギョウ</t>
    </rPh>
    <phoneticPr fontId="2"/>
  </si>
  <si>
    <t>市町村で</t>
    <rPh sb="0" eb="3">
      <t>シチョウソン</t>
    </rPh>
    <phoneticPr fontId="2"/>
  </si>
  <si>
    <t>区町村</t>
  </si>
  <si>
    <t>不詳・外国</t>
    <rPh sb="0" eb="2">
      <t>フショウ</t>
    </rPh>
    <rPh sb="3" eb="5">
      <t>ガイコク</t>
    </rPh>
    <phoneticPr fontId="2"/>
  </si>
  <si>
    <t>従業地</t>
    <rPh sb="0" eb="2">
      <t>ジュウギョウ</t>
    </rPh>
    <rPh sb="2" eb="3">
      <t>チ</t>
    </rPh>
    <phoneticPr fontId="2"/>
  </si>
  <si>
    <t>通学市</t>
    <rPh sb="0" eb="2">
      <t>ツウガク</t>
    </rPh>
    <rPh sb="2" eb="3">
      <t>シ</t>
    </rPh>
    <phoneticPr fontId="2"/>
  </si>
  <si>
    <t>7人以上</t>
    <rPh sb="1" eb="2">
      <t>ニン</t>
    </rPh>
    <rPh sb="2" eb="4">
      <t>イジョウ</t>
    </rPh>
    <phoneticPr fontId="2"/>
  </si>
  <si>
    <t>人　口　37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</si>
</sst>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#,##0.0;[Red]\-#,##0.0"/>
    <numFmt numFmtId="176" formatCode="#,##0_ "/>
    <numFmt numFmtId="178" formatCode="0.0"/>
  </numFmts>
  <fonts count="20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b/>
      <sz val="12"/>
      <color auto="1"/>
      <name val="ＭＳ Ｐゴシック"/>
      <family val="3"/>
      <scheme val="major"/>
    </font>
    <font>
      <b/>
      <sz val="12"/>
      <color auto="1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0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Ｐゴシック"/>
      <family val="2"/>
      <scheme val="minor"/>
    </font>
    <font>
      <b/>
      <sz val="12"/>
      <color theme="1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  <scheme val="minor"/>
    </font>
    <font>
      <sz val="8"/>
      <color theme="1"/>
      <name val="ＭＳ 明朝"/>
      <family val="1"/>
    </font>
    <font>
      <b/>
      <sz val="14"/>
      <color auto="1"/>
      <name val="ＭＳ Ｐゴシック"/>
      <family val="3"/>
    </font>
    <font>
      <b/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50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0" fillId="0" borderId="0" xfId="0" applyFont="1"/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3" xfId="0" applyFont="1" applyBorder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center" vertical="center"/>
    </xf>
    <xf numFmtId="38" fontId="4" fillId="0" borderId="10" xfId="2" applyFont="1" applyBorder="1" applyAlignment="1">
      <alignment horizontal="right"/>
    </xf>
    <xf numFmtId="38" fontId="4" fillId="0" borderId="11" xfId="2" applyFont="1" applyBorder="1" applyAlignment="1"/>
    <xf numFmtId="0" fontId="4" fillId="0" borderId="10" xfId="0" applyFont="1" applyBorder="1" applyAlignment="1">
      <alignment horizontal="distributed" vertical="center" justifyLastLine="1"/>
    </xf>
    <xf numFmtId="38" fontId="4" fillId="0" borderId="10" xfId="2" applyFont="1" applyBorder="1" applyAlignment="1"/>
    <xf numFmtId="38" fontId="9" fillId="0" borderId="10" xfId="2" applyFont="1" applyFill="1" applyBorder="1" applyAlignment="1">
      <alignment horizontal="right"/>
    </xf>
    <xf numFmtId="0" fontId="4" fillId="0" borderId="11" xfId="0" applyFont="1" applyBorder="1"/>
    <xf numFmtId="0" fontId="4" fillId="0" borderId="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/>
    </xf>
    <xf numFmtId="38" fontId="4" fillId="0" borderId="0" xfId="2" applyFont="1" applyAlignment="1">
      <alignment horizontal="right"/>
    </xf>
    <xf numFmtId="38" fontId="9" fillId="0" borderId="0" xfId="2" applyFont="1" applyFill="1" applyBorder="1" applyAlignment="1">
      <alignment horizontal="right"/>
    </xf>
    <xf numFmtId="38" fontId="9" fillId="0" borderId="3" xfId="2" applyFont="1" applyBorder="1" applyAlignment="1">
      <alignment vertical="center"/>
    </xf>
    <xf numFmtId="0" fontId="4" fillId="0" borderId="5" xfId="0" applyFont="1" applyBorder="1" applyAlignment="1">
      <alignment horizontal="distributed" vertical="center" justifyLastLine="1"/>
    </xf>
    <xf numFmtId="38" fontId="4" fillId="0" borderId="0" xfId="2" applyFont="1" applyBorder="1" applyAlignment="1"/>
    <xf numFmtId="38" fontId="4" fillId="0" borderId="0" xfId="2" applyFont="1" applyFill="1" applyBorder="1" applyAlignment="1">
      <alignment horizontal="right"/>
    </xf>
    <xf numFmtId="176" fontId="9" fillId="0" borderId="12" xfId="0" applyNumberFormat="1" applyFont="1" applyBorder="1" applyAlignment="1">
      <alignment horizontal="center" vertical="center" justifyLastLine="1"/>
    </xf>
    <xf numFmtId="176" fontId="9" fillId="0" borderId="13" xfId="0" applyNumberFormat="1" applyFont="1" applyBorder="1" applyAlignment="1">
      <alignment horizontal="center" vertical="center" justifyLastLine="1"/>
    </xf>
    <xf numFmtId="176" fontId="9" fillId="0" borderId="9" xfId="0" applyNumberFormat="1" applyFont="1" applyBorder="1" applyAlignment="1">
      <alignment horizontal="distributed" vertical="center" justifyLastLine="1"/>
    </xf>
    <xf numFmtId="176" fontId="10" fillId="0" borderId="0" xfId="0" applyNumberFormat="1" applyFont="1" applyBorder="1" applyAlignment="1">
      <alignment horizontal="center" vertical="center"/>
    </xf>
    <xf numFmtId="38" fontId="4" fillId="0" borderId="3" xfId="2" applyFont="1" applyBorder="1" applyAlignment="1"/>
    <xf numFmtId="0" fontId="4" fillId="0" borderId="12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176" fontId="9" fillId="0" borderId="14" xfId="0" applyNumberFormat="1" applyFont="1" applyBorder="1" applyAlignment="1">
      <alignment horizontal="center" vertical="center" justifyLastLine="1"/>
    </xf>
    <xf numFmtId="176" fontId="9" fillId="0" borderId="15" xfId="0" applyNumberFormat="1" applyFont="1" applyBorder="1" applyAlignment="1">
      <alignment horizontal="center" vertical="center" justifyLastLine="1"/>
    </xf>
    <xf numFmtId="176" fontId="9" fillId="0" borderId="13" xfId="0" applyNumberFormat="1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justifyLastLine="1"/>
    </xf>
    <xf numFmtId="176" fontId="9" fillId="0" borderId="16" xfId="0" applyNumberFormat="1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justifyLastLine="1"/>
    </xf>
    <xf numFmtId="176" fontId="10" fillId="0" borderId="17" xfId="0" applyNumberFormat="1" applyFont="1" applyBorder="1" applyAlignment="1">
      <alignment horizontal="center" vertical="center" wrapText="1"/>
    </xf>
    <xf numFmtId="38" fontId="4" fillId="0" borderId="3" xfId="2" applyFont="1" applyBorder="1" applyAlignment="1">
      <alignment horizontal="right"/>
    </xf>
    <xf numFmtId="0" fontId="4" fillId="0" borderId="17" xfId="0" applyFont="1" applyBorder="1" applyAlignment="1">
      <alignment horizontal="distributed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justifyLastLine="1"/>
    </xf>
    <xf numFmtId="0" fontId="4" fillId="0" borderId="17" xfId="0" applyFont="1" applyBorder="1" applyAlignment="1">
      <alignment horizontal="center" vertical="center"/>
    </xf>
    <xf numFmtId="177" fontId="4" fillId="0" borderId="0" xfId="2" applyNumberFormat="1" applyFont="1" applyBorder="1" applyAlignment="1">
      <alignment horizontal="right"/>
    </xf>
    <xf numFmtId="177" fontId="4" fillId="0" borderId="0" xfId="2" applyNumberFormat="1" applyFont="1" applyFill="1" applyAlignment="1">
      <alignment horizontal="right"/>
    </xf>
    <xf numFmtId="176" fontId="9" fillId="0" borderId="13" xfId="0" applyNumberFormat="1" applyFont="1" applyBorder="1" applyAlignment="1">
      <alignment horizontal="distributed" vertical="center" justifyLastLine="1"/>
    </xf>
    <xf numFmtId="176" fontId="9" fillId="0" borderId="16" xfId="0" applyNumberFormat="1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wrapText="1" justifyLastLine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distributed" wrapText="1" justifyLastLine="1"/>
    </xf>
    <xf numFmtId="176" fontId="9" fillId="0" borderId="15" xfId="0" applyNumberFormat="1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176" fontId="9" fillId="0" borderId="16" xfId="0" applyNumberFormat="1" applyFont="1" applyBorder="1" applyAlignment="1">
      <alignment horizontal="center" vertical="center" justifyLastLine="1"/>
    </xf>
    <xf numFmtId="0" fontId="11" fillId="0" borderId="18" xfId="0" applyFont="1" applyBorder="1" applyAlignment="1">
      <alignment horizontal="distributed" vertical="center" wrapText="1" justifyLastLine="1"/>
    </xf>
    <xf numFmtId="0" fontId="11" fillId="0" borderId="19" xfId="0" applyFont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center" vertical="center" wrapText="1"/>
    </xf>
    <xf numFmtId="38" fontId="9" fillId="0" borderId="0" xfId="2" applyFont="1" applyFill="1" applyAlignment="1">
      <alignment horizontal="right"/>
    </xf>
    <xf numFmtId="176" fontId="9" fillId="0" borderId="20" xfId="0" applyNumberFormat="1" applyFont="1" applyBorder="1" applyAlignment="1">
      <alignment horizontal="center" vertical="center" justifyLastLine="1"/>
    </xf>
    <xf numFmtId="176" fontId="10" fillId="0" borderId="18" xfId="0" applyNumberFormat="1" applyFont="1" applyBorder="1" applyAlignment="1">
      <alignment horizontal="distributed" vertical="center" wrapText="1" justifyLastLine="1"/>
    </xf>
    <xf numFmtId="176" fontId="10" fillId="0" borderId="19" xfId="0" applyNumberFormat="1" applyFont="1" applyBorder="1" applyAlignment="1">
      <alignment horizontal="distributed" vertical="center" wrapText="1" justifyLastLine="1"/>
    </xf>
    <xf numFmtId="176" fontId="10" fillId="0" borderId="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right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22" xfId="0" applyFont="1" applyBorder="1" applyAlignment="1">
      <alignment horizontal="distributed" wrapText="1" justifyLastLine="1"/>
    </xf>
    <xf numFmtId="0" fontId="4" fillId="0" borderId="23" xfId="0" applyFont="1" applyBorder="1" applyAlignment="1">
      <alignment horizontal="distributed" wrapText="1" justifyLastLine="1"/>
    </xf>
    <xf numFmtId="0" fontId="4" fillId="0" borderId="19" xfId="0" applyFont="1" applyBorder="1" applyAlignment="1">
      <alignment horizontal="distributed" wrapText="1" justifyLastLine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10" xfId="0" applyFont="1" applyBorder="1" applyAlignment="1">
      <alignment horizontal="distributed" justifyLastLine="1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distributed" justifyLastLine="1"/>
    </xf>
    <xf numFmtId="0" fontId="4" fillId="0" borderId="0" xfId="0" applyFont="1" applyBorder="1" applyAlignment="1"/>
    <xf numFmtId="0" fontId="0" fillId="0" borderId="3" xfId="0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3" xfId="0" applyFill="1" applyBorder="1" applyAlignment="1">
      <alignment horizontal="distributed"/>
    </xf>
    <xf numFmtId="0" fontId="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0" xfId="0" applyFont="1"/>
    <xf numFmtId="0" fontId="0" fillId="0" borderId="10" xfId="0" applyBorder="1" applyAlignment="1">
      <alignment horizontal="center" vertical="center"/>
    </xf>
    <xf numFmtId="38" fontId="0" fillId="0" borderId="11" xfId="2" applyFont="1" applyBorder="1" applyAlignment="1"/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38" fontId="4" fillId="0" borderId="0" xfId="2" applyFont="1" applyAlignment="1"/>
    <xf numFmtId="38" fontId="0" fillId="0" borderId="3" xfId="2" applyFont="1" applyBorder="1" applyAlignment="1"/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distributed" vertical="center"/>
    </xf>
    <xf numFmtId="178" fontId="4" fillId="0" borderId="0" xfId="0" applyNumberFormat="1" applyFont="1"/>
    <xf numFmtId="0" fontId="4" fillId="0" borderId="0" xfId="0" applyFont="1" applyAlignment="1">
      <alignment horizontal="distributed" vertical="center"/>
    </xf>
    <xf numFmtId="0" fontId="11" fillId="0" borderId="8" xfId="0" applyFont="1" applyBorder="1" applyAlignment="1">
      <alignment horizontal="center" vertical="center"/>
    </xf>
    <xf numFmtId="0" fontId="13" fillId="0" borderId="0" xfId="0" applyFont="1" applyBorder="1"/>
    <xf numFmtId="0" fontId="4" fillId="0" borderId="10" xfId="0" applyFont="1" applyBorder="1" applyAlignment="1">
      <alignment horizontal="distributed" vertical="center"/>
    </xf>
    <xf numFmtId="0" fontId="0" fillId="0" borderId="0" xfId="0" applyAlignment="1">
      <alignment horizontal="right"/>
    </xf>
    <xf numFmtId="0" fontId="4" fillId="0" borderId="8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8" fontId="3" fillId="0" borderId="0" xfId="2" applyFont="1" applyBorder="1" applyAlignment="1">
      <alignment horizontal="distributed"/>
    </xf>
    <xf numFmtId="0" fontId="4" fillId="0" borderId="2" xfId="0" applyFont="1" applyBorder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/>
    <xf numFmtId="0" fontId="11" fillId="0" borderId="20" xfId="0" applyFont="1" applyBorder="1" applyAlignment="1">
      <alignment horizontal="center" vertical="center"/>
    </xf>
    <xf numFmtId="38" fontId="3" fillId="0" borderId="5" xfId="2" applyFont="1" applyBorder="1" applyAlignment="1">
      <alignment horizontal="distributed"/>
    </xf>
    <xf numFmtId="0" fontId="3" fillId="0" borderId="23" xfId="0" applyFont="1" applyBorder="1" applyAlignment="1">
      <alignment horizontal="distributed"/>
    </xf>
    <xf numFmtId="0" fontId="3" fillId="0" borderId="19" xfId="0" applyFont="1" applyBorder="1"/>
    <xf numFmtId="0" fontId="3" fillId="0" borderId="23" xfId="0" applyFont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 applyAlignment="1">
      <alignment horizontal="distributed" vertical="center" justifyLastLine="1"/>
    </xf>
    <xf numFmtId="38" fontId="3" fillId="0" borderId="10" xfId="2" applyFont="1" applyBorder="1" applyAlignment="1"/>
    <xf numFmtId="38" fontId="4" fillId="0" borderId="8" xfId="2" applyFont="1" applyFill="1" applyBorder="1" applyAlignment="1"/>
    <xf numFmtId="38" fontId="3" fillId="0" borderId="8" xfId="2" applyFont="1" applyFill="1" applyBorder="1" applyAlignment="1"/>
    <xf numFmtId="0" fontId="4" fillId="0" borderId="12" xfId="0" applyFont="1" applyBorder="1" applyAlignment="1">
      <alignment horizontal="center" vertical="center"/>
    </xf>
    <xf numFmtId="38" fontId="3" fillId="0" borderId="0" xfId="2" applyFont="1" applyAlignment="1"/>
    <xf numFmtId="38" fontId="4" fillId="0" borderId="2" xfId="2" applyFont="1" applyFill="1" applyBorder="1" applyAlignment="1"/>
    <xf numFmtId="38" fontId="3" fillId="0" borderId="2" xfId="2" applyFont="1" applyFill="1" applyBorder="1" applyAlignment="1"/>
    <xf numFmtId="38" fontId="3" fillId="0" borderId="0" xfId="2" applyFont="1" applyFill="1" applyBorder="1" applyAlignment="1">
      <alignment horizontal="right"/>
    </xf>
    <xf numFmtId="38" fontId="3" fillId="0" borderId="0" xfId="2" applyFont="1" applyFill="1" applyAlignment="1">
      <alignment horizontal="right"/>
    </xf>
    <xf numFmtId="0" fontId="14" fillId="0" borderId="0" xfId="0" applyFont="1"/>
    <xf numFmtId="38" fontId="4" fillId="0" borderId="25" xfId="2" applyFont="1" applyFill="1" applyBorder="1" applyAlignment="1"/>
    <xf numFmtId="0" fontId="4" fillId="0" borderId="21" xfId="0" applyFont="1" applyBorder="1" applyAlignment="1">
      <alignment horizontal="center" vertical="center"/>
    </xf>
    <xf numFmtId="38" fontId="3" fillId="0" borderId="0" xfId="2" applyFont="1" applyFill="1" applyBorder="1" applyAlignment="1"/>
    <xf numFmtId="38" fontId="4" fillId="0" borderId="6" xfId="2" applyFont="1" applyFill="1" applyBorder="1" applyAlignment="1"/>
    <xf numFmtId="38" fontId="3" fillId="0" borderId="27" xfId="2" applyFont="1" applyFill="1" applyBorder="1" applyAlignment="1"/>
    <xf numFmtId="38" fontId="3" fillId="0" borderId="5" xfId="2" applyFont="1" applyFill="1" applyBorder="1" applyAlignment="1"/>
    <xf numFmtId="38" fontId="3" fillId="0" borderId="5" xfId="2" applyFont="1" applyFill="1" applyBorder="1" applyAlignment="1">
      <alignment horizontal="right"/>
    </xf>
    <xf numFmtId="38" fontId="3" fillId="0" borderId="6" xfId="2" applyFont="1" applyFill="1" applyBorder="1" applyAlignment="1"/>
    <xf numFmtId="38" fontId="4" fillId="0" borderId="24" xfId="2" applyFont="1" applyFill="1" applyBorder="1" applyAlignment="1"/>
    <xf numFmtId="0" fontId="11" fillId="0" borderId="12" xfId="0" applyFont="1" applyBorder="1" applyAlignment="1">
      <alignment horizontal="center"/>
    </xf>
    <xf numFmtId="38" fontId="3" fillId="0" borderId="10" xfId="2" applyFont="1" applyBorder="1" applyAlignment="1">
      <alignment horizontal="distributed"/>
    </xf>
    <xf numFmtId="0" fontId="4" fillId="0" borderId="8" xfId="0" applyFont="1" applyBorder="1"/>
    <xf numFmtId="0" fontId="3" fillId="0" borderId="23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11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distributed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1" fillId="0" borderId="14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/>
    </xf>
    <xf numFmtId="0" fontId="4" fillId="0" borderId="2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" fillId="0" borderId="20" xfId="0" applyFont="1" applyBorder="1" applyAlignment="1">
      <alignment horizontal="distributed" vertical="center" wrapText="1"/>
    </xf>
    <xf numFmtId="0" fontId="4" fillId="0" borderId="18" xfId="0" applyFont="1" applyBorder="1"/>
    <xf numFmtId="0" fontId="4" fillId="0" borderId="23" xfId="0" applyFont="1" applyBorder="1" applyAlignment="1">
      <alignment horizontal="distributed"/>
    </xf>
    <xf numFmtId="0" fontId="4" fillId="0" borderId="23" xfId="0" applyFont="1" applyBorder="1"/>
    <xf numFmtId="0" fontId="4" fillId="0" borderId="19" xfId="0" applyFont="1" applyBorder="1"/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38" fontId="3" fillId="0" borderId="17" xfId="2" applyFont="1" applyFill="1" applyBorder="1" applyAlignment="1"/>
    <xf numFmtId="0" fontId="11" fillId="0" borderId="26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center" vertical="center" wrapText="1" shrinkToFit="1"/>
    </xf>
    <xf numFmtId="0" fontId="17" fillId="0" borderId="12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11" fillId="0" borderId="12" xfId="0" applyFont="1" applyFill="1" applyBorder="1" applyAlignment="1">
      <alignment horizontal="distributed" vertical="center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distributed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4" fillId="0" borderId="21" xfId="0" applyFont="1" applyBorder="1"/>
    <xf numFmtId="0" fontId="15" fillId="0" borderId="0" xfId="0" applyFont="1"/>
    <xf numFmtId="176" fontId="18" fillId="0" borderId="0" xfId="0" applyNumberFormat="1" applyFont="1" applyBorder="1" applyAlignment="1">
      <alignment vertical="center"/>
    </xf>
    <xf numFmtId="0" fontId="19" fillId="0" borderId="0" xfId="0" applyFont="1" applyBorder="1"/>
    <xf numFmtId="0" fontId="4" fillId="0" borderId="0" xfId="0" applyFont="1" applyAlignment="1">
      <alignment horizontal="left"/>
    </xf>
    <xf numFmtId="176" fontId="10" fillId="0" borderId="3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 justifyLastLine="1"/>
    </xf>
    <xf numFmtId="0" fontId="4" fillId="0" borderId="2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11" fillId="0" borderId="13" xfId="0" applyFont="1" applyBorder="1" applyAlignment="1">
      <alignment horizontal="distributed" vertical="center" wrapText="1"/>
    </xf>
    <xf numFmtId="0" fontId="11" fillId="0" borderId="0" xfId="0" applyFont="1" applyBorder="1" applyAlignment="1">
      <alignment wrapText="1"/>
    </xf>
    <xf numFmtId="0" fontId="4" fillId="0" borderId="21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11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17" fillId="0" borderId="0" xfId="0" applyFont="1" applyBorder="1" applyAlignment="1">
      <alignment horizontal="center" wrapText="1"/>
    </xf>
    <xf numFmtId="0" fontId="4" fillId="0" borderId="18" xfId="0" applyFont="1" applyBorder="1" applyAlignment="1">
      <alignment horizontal="distributed"/>
    </xf>
    <xf numFmtId="0" fontId="4" fillId="0" borderId="19" xfId="0" applyFont="1" applyBorder="1" applyAlignment="1">
      <alignment shrinkToFit="1"/>
    </xf>
    <xf numFmtId="0" fontId="4" fillId="0" borderId="20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distributed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/>
    </xf>
    <xf numFmtId="0" fontId="4" fillId="0" borderId="23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 wrapText="1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50"/>
  <sheetViews>
    <sheetView view="pageBreakPreview" zoomScale="85" zoomScaleSheetLayoutView="85" workbookViewId="0">
      <selection activeCell="V12" sqref="V12"/>
    </sheetView>
  </sheetViews>
  <sheetFormatPr defaultRowHeight="13.5"/>
  <cols>
    <col min="1" max="1" width="3.25" customWidth="1"/>
    <col min="2" max="2" width="8.75" customWidth="1"/>
    <col min="3" max="5" width="9.625" customWidth="1"/>
    <col min="6" max="7" width="4.75" customWidth="1"/>
    <col min="8" max="9" width="9.625" customWidth="1"/>
    <col min="10" max="11" width="4.875" customWidth="1"/>
    <col min="12" max="18" width="9.625" customWidth="1"/>
    <col min="19" max="19" width="5" customWidth="1"/>
    <col min="20" max="20" width="11.625" customWidth="1"/>
    <col min="21" max="21" width="4.375" customWidth="1"/>
    <col min="22" max="22" width="7.125" customWidth="1"/>
    <col min="23" max="23" width="6.375" customWidth="1"/>
  </cols>
  <sheetData>
    <row r="1" spans="1:22" ht="14.25">
      <c r="A1" s="1" t="s">
        <v>1</v>
      </c>
      <c r="B1" s="1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0" t="s">
        <v>9</v>
      </c>
      <c r="U1" s="16"/>
    </row>
    <row r="2" spans="1:2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14.25">
      <c r="A3" s="3" t="s">
        <v>11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2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2" ht="14.25">
      <c r="A5" s="5" t="s">
        <v>13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97" t="s">
        <v>139</v>
      </c>
      <c r="U5" s="103"/>
    </row>
    <row r="6" spans="1:22" ht="6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" customHeight="1">
      <c r="A7" s="7" t="s">
        <v>17</v>
      </c>
      <c r="B7" s="17"/>
      <c r="C7" s="21" t="s">
        <v>15</v>
      </c>
      <c r="D7" s="31"/>
      <c r="E7" s="40" t="s">
        <v>4</v>
      </c>
      <c r="F7" s="47"/>
      <c r="G7" s="47"/>
      <c r="H7" s="47"/>
      <c r="I7" s="47"/>
      <c r="J7" s="47"/>
      <c r="K7" s="47"/>
      <c r="L7" s="47"/>
      <c r="M7" s="47"/>
      <c r="N7" s="47"/>
      <c r="O7" s="75"/>
      <c r="P7" s="21" t="s">
        <v>10</v>
      </c>
      <c r="Q7" s="31"/>
      <c r="R7" s="87" t="s">
        <v>17</v>
      </c>
      <c r="S7" s="7"/>
      <c r="T7" s="7"/>
    </row>
    <row r="8" spans="1:22" ht="15" customHeight="1">
      <c r="A8" s="8"/>
      <c r="B8" s="18"/>
      <c r="C8" s="22"/>
      <c r="D8" s="32"/>
      <c r="E8" s="41" t="s">
        <v>18</v>
      </c>
      <c r="F8" s="48"/>
      <c r="G8" s="48"/>
      <c r="H8" s="48"/>
      <c r="I8" s="48"/>
      <c r="J8" s="48"/>
      <c r="K8" s="48"/>
      <c r="L8" s="48"/>
      <c r="M8" s="48"/>
      <c r="N8" s="70"/>
      <c r="O8" s="76" t="s">
        <v>21</v>
      </c>
      <c r="P8" s="22"/>
      <c r="Q8" s="32"/>
      <c r="R8" s="88"/>
      <c r="S8" s="8"/>
      <c r="T8" s="8"/>
    </row>
    <row r="9" spans="1:22" ht="36" customHeight="1">
      <c r="A9" s="9"/>
      <c r="B9" s="19"/>
      <c r="C9" s="23" t="s">
        <v>22</v>
      </c>
      <c r="D9" s="33" t="s">
        <v>21</v>
      </c>
      <c r="E9" s="42" t="s">
        <v>15</v>
      </c>
      <c r="F9" s="49" t="s">
        <v>24</v>
      </c>
      <c r="G9" s="51"/>
      <c r="H9" s="49" t="s">
        <v>131</v>
      </c>
      <c r="I9" s="42" t="s">
        <v>63</v>
      </c>
      <c r="J9" s="61" t="s">
        <v>132</v>
      </c>
      <c r="K9" s="62"/>
      <c r="L9" s="61" t="s">
        <v>133</v>
      </c>
      <c r="M9" s="66" t="s">
        <v>134</v>
      </c>
      <c r="N9" s="42" t="s">
        <v>185</v>
      </c>
      <c r="O9" s="77"/>
      <c r="P9" s="23" t="s">
        <v>22</v>
      </c>
      <c r="Q9" s="52" t="s">
        <v>21</v>
      </c>
      <c r="R9" s="89"/>
      <c r="S9" s="9"/>
      <c r="T9" s="9"/>
    </row>
    <row r="10" spans="1:22" ht="12" customHeight="1">
      <c r="A10" s="10"/>
      <c r="B10" s="10"/>
      <c r="C10" s="24"/>
      <c r="D10" s="10"/>
      <c r="E10" s="43"/>
      <c r="F10" s="43"/>
      <c r="G10" s="43"/>
      <c r="H10" s="53"/>
      <c r="I10" s="43"/>
      <c r="J10" s="43"/>
      <c r="K10" s="43"/>
      <c r="L10" s="43"/>
      <c r="M10" s="43"/>
      <c r="N10" s="43"/>
      <c r="O10" s="78"/>
      <c r="P10" s="10"/>
      <c r="Q10" s="10"/>
      <c r="R10" s="90"/>
      <c r="S10" s="95"/>
    </row>
    <row r="11" spans="1:22" ht="16.5" customHeight="1">
      <c r="A11" s="12" t="s">
        <v>7</v>
      </c>
      <c r="B11" s="20"/>
      <c r="C11" s="25">
        <v>7807</v>
      </c>
      <c r="D11" s="34">
        <v>24709</v>
      </c>
      <c r="E11" s="35">
        <v>7784</v>
      </c>
      <c r="F11" s="35">
        <v>1377</v>
      </c>
      <c r="G11" s="35"/>
      <c r="H11" s="35">
        <v>2031</v>
      </c>
      <c r="I11" s="35">
        <v>1593</v>
      </c>
      <c r="J11" s="35">
        <v>1177</v>
      </c>
      <c r="K11" s="35"/>
      <c r="L11" s="35">
        <v>698</v>
      </c>
      <c r="M11" s="35">
        <v>555</v>
      </c>
      <c r="N11" s="35">
        <v>353</v>
      </c>
      <c r="O11" s="35">
        <v>24341</v>
      </c>
      <c r="P11" s="35">
        <v>21</v>
      </c>
      <c r="Q11" s="35">
        <v>362</v>
      </c>
      <c r="R11" s="90" t="s">
        <v>147</v>
      </c>
      <c r="S11" s="95"/>
      <c r="T11" s="95"/>
    </row>
    <row r="12" spans="1:22" ht="16.5" customHeight="1">
      <c r="A12" s="12" t="s">
        <v>100</v>
      </c>
      <c r="B12" s="20"/>
      <c r="C12" s="25">
        <f>E12+P12</f>
        <v>7785</v>
      </c>
      <c r="D12" s="35">
        <f>O12+Q12</f>
        <v>23300</v>
      </c>
      <c r="E12" s="35">
        <f>SUM(F12:N12)</f>
        <v>7767</v>
      </c>
      <c r="F12" s="35">
        <v>1602</v>
      </c>
      <c r="G12" s="35"/>
      <c r="H12" s="35">
        <v>2132</v>
      </c>
      <c r="I12" s="35">
        <v>1661</v>
      </c>
      <c r="J12" s="35">
        <v>1048</v>
      </c>
      <c r="K12" s="35"/>
      <c r="L12" s="35">
        <v>628</v>
      </c>
      <c r="M12" s="35">
        <v>416</v>
      </c>
      <c r="N12" s="35">
        <v>280</v>
      </c>
      <c r="O12" s="35">
        <v>22758</v>
      </c>
      <c r="P12" s="35">
        <v>18</v>
      </c>
      <c r="Q12" s="35">
        <v>542</v>
      </c>
      <c r="R12" s="90" t="s">
        <v>148</v>
      </c>
      <c r="S12" s="95"/>
      <c r="T12" s="95"/>
    </row>
    <row r="13" spans="1:22" ht="10.5" customHeight="1">
      <c r="A13" s="12"/>
      <c r="B13" s="12"/>
      <c r="C13" s="25"/>
      <c r="D13" s="34"/>
      <c r="E13" s="34"/>
      <c r="F13" s="34"/>
      <c r="G13" s="35"/>
      <c r="H13" s="34"/>
      <c r="I13" s="34"/>
      <c r="J13" s="34"/>
      <c r="K13" s="34"/>
      <c r="L13" s="34"/>
      <c r="M13" s="34"/>
      <c r="N13" s="34"/>
      <c r="O13" s="34"/>
      <c r="P13" s="81"/>
      <c r="Q13" s="81"/>
      <c r="R13" s="90"/>
      <c r="S13" s="95"/>
      <c r="T13" s="101"/>
    </row>
    <row r="14" spans="1:22" ht="16.5" customHeight="1">
      <c r="A14" s="12" t="s">
        <v>138</v>
      </c>
      <c r="B14" s="20"/>
      <c r="C14" s="25">
        <f>E14+P14</f>
        <v>7487</v>
      </c>
      <c r="D14" s="35">
        <f>O14+Q14</f>
        <v>19758</v>
      </c>
      <c r="E14" s="35">
        <f>SUM(E15:E25)</f>
        <v>7278</v>
      </c>
      <c r="F14" s="35">
        <f>SUM(F15:F25)</f>
        <v>2154</v>
      </c>
      <c r="G14" s="35"/>
      <c r="H14" s="35">
        <f>SUM(H15:H25)</f>
        <v>1964</v>
      </c>
      <c r="I14" s="35">
        <f>SUM(I15:I25)</f>
        <v>1370</v>
      </c>
      <c r="J14" s="35">
        <f>SUM(J15:K25)</f>
        <v>865</v>
      </c>
      <c r="K14" s="35"/>
      <c r="L14" s="35">
        <f t="shared" ref="L14:Q14" si="0">SUM(L15:L25)</f>
        <v>470</v>
      </c>
      <c r="M14" s="35">
        <f t="shared" si="0"/>
        <v>260</v>
      </c>
      <c r="N14" s="35">
        <f t="shared" si="0"/>
        <v>195</v>
      </c>
      <c r="O14" s="35">
        <f t="shared" si="0"/>
        <v>19008</v>
      </c>
      <c r="P14" s="81">
        <f t="shared" si="0"/>
        <v>209</v>
      </c>
      <c r="Q14" s="81">
        <f t="shared" si="0"/>
        <v>750</v>
      </c>
      <c r="R14" s="90" t="s">
        <v>149</v>
      </c>
      <c r="S14" s="95"/>
      <c r="T14" s="95"/>
    </row>
    <row r="15" spans="1:22" ht="16.5" customHeight="1">
      <c r="A15" s="12"/>
      <c r="B15" s="12" t="s">
        <v>25</v>
      </c>
      <c r="C15" s="25">
        <f>E15+P15</f>
        <v>1735</v>
      </c>
      <c r="D15" s="35">
        <f>O15+Q15</f>
        <v>4596</v>
      </c>
      <c r="E15" s="35">
        <f t="shared" ref="E15:E25" si="1">SUM(F15:N15)</f>
        <v>1721</v>
      </c>
      <c r="F15" s="34">
        <v>586</v>
      </c>
      <c r="G15" s="34"/>
      <c r="H15" s="34">
        <v>499</v>
      </c>
      <c r="I15" s="34">
        <v>298</v>
      </c>
      <c r="J15" s="34">
        <v>187</v>
      </c>
      <c r="K15" s="34"/>
      <c r="L15" s="34">
        <v>91</v>
      </c>
      <c r="M15" s="34">
        <v>41</v>
      </c>
      <c r="N15" s="34">
        <v>19</v>
      </c>
      <c r="O15" s="34">
        <v>4063</v>
      </c>
      <c r="P15" s="81">
        <v>14</v>
      </c>
      <c r="Q15" s="81">
        <v>533</v>
      </c>
      <c r="R15" s="90"/>
      <c r="S15" s="96" t="s">
        <v>157</v>
      </c>
      <c r="T15" s="96"/>
    </row>
    <row r="16" spans="1:22" ht="16.5" customHeight="1">
      <c r="A16" s="12"/>
      <c r="B16" s="12" t="s">
        <v>26</v>
      </c>
      <c r="C16" s="25">
        <f>E16</f>
        <v>13</v>
      </c>
      <c r="D16" s="35">
        <f>O16</f>
        <v>31</v>
      </c>
      <c r="E16" s="35">
        <f t="shared" si="1"/>
        <v>13</v>
      </c>
      <c r="F16" s="34">
        <v>4</v>
      </c>
      <c r="G16" s="34"/>
      <c r="H16" s="34">
        <v>3</v>
      </c>
      <c r="I16" s="34">
        <v>5</v>
      </c>
      <c r="J16" s="34" t="s">
        <v>145</v>
      </c>
      <c r="K16" s="34"/>
      <c r="L16" s="34" t="s">
        <v>145</v>
      </c>
      <c r="M16" s="34">
        <v>1</v>
      </c>
      <c r="N16" s="34" t="s">
        <v>145</v>
      </c>
      <c r="O16" s="34">
        <v>31</v>
      </c>
      <c r="P16" s="35" t="s">
        <v>145</v>
      </c>
      <c r="Q16" s="35" t="s">
        <v>145</v>
      </c>
      <c r="R16" s="90"/>
      <c r="S16" s="96" t="s">
        <v>155</v>
      </c>
      <c r="T16" s="96"/>
    </row>
    <row r="17" spans="1:22" ht="16.5" customHeight="1">
      <c r="A17" s="12"/>
      <c r="B17" s="12" t="s">
        <v>28</v>
      </c>
      <c r="C17" s="25">
        <f>E17</f>
        <v>464</v>
      </c>
      <c r="D17" s="35">
        <f>O17</f>
        <v>1312</v>
      </c>
      <c r="E17" s="35">
        <f t="shared" si="1"/>
        <v>464</v>
      </c>
      <c r="F17" s="34">
        <v>99</v>
      </c>
      <c r="G17" s="34"/>
      <c r="H17" s="34">
        <v>129</v>
      </c>
      <c r="I17" s="34">
        <v>116</v>
      </c>
      <c r="J17" s="34">
        <v>51</v>
      </c>
      <c r="K17" s="34"/>
      <c r="L17" s="34">
        <v>36</v>
      </c>
      <c r="M17" s="34">
        <v>16</v>
      </c>
      <c r="N17" s="34">
        <v>17</v>
      </c>
      <c r="O17" s="34">
        <v>1312</v>
      </c>
      <c r="P17" s="35" t="s">
        <v>145</v>
      </c>
      <c r="Q17" s="35" t="s">
        <v>145</v>
      </c>
      <c r="R17" s="90"/>
      <c r="S17" s="96" t="s">
        <v>154</v>
      </c>
      <c r="T17" s="96"/>
    </row>
    <row r="18" spans="1:22" ht="16.5" customHeight="1">
      <c r="A18" s="12"/>
      <c r="B18" s="12" t="s">
        <v>30</v>
      </c>
      <c r="C18" s="25">
        <f>E18</f>
        <v>1011</v>
      </c>
      <c r="D18" s="35">
        <f>O18</f>
        <v>3172</v>
      </c>
      <c r="E18" s="35">
        <f t="shared" si="1"/>
        <v>1011</v>
      </c>
      <c r="F18" s="34">
        <v>174</v>
      </c>
      <c r="G18" s="34"/>
      <c r="H18" s="34">
        <v>262</v>
      </c>
      <c r="I18" s="34">
        <v>207</v>
      </c>
      <c r="J18" s="34">
        <v>162</v>
      </c>
      <c r="K18" s="34"/>
      <c r="L18" s="34">
        <v>103</v>
      </c>
      <c r="M18" s="34">
        <v>57</v>
      </c>
      <c r="N18" s="34">
        <v>46</v>
      </c>
      <c r="O18" s="34">
        <v>3172</v>
      </c>
      <c r="P18" s="35" t="s">
        <v>145</v>
      </c>
      <c r="Q18" s="35" t="s">
        <v>145</v>
      </c>
      <c r="R18" s="90"/>
      <c r="S18" s="96" t="s">
        <v>153</v>
      </c>
      <c r="T18" s="96"/>
    </row>
    <row r="19" spans="1:22" ht="16.5" customHeight="1">
      <c r="A19" s="12"/>
      <c r="B19" s="12" t="s">
        <v>31</v>
      </c>
      <c r="C19" s="25">
        <f>E19+P19</f>
        <v>796</v>
      </c>
      <c r="D19" s="35">
        <f>O19+Q19</f>
        <v>2076</v>
      </c>
      <c r="E19" s="35">
        <f t="shared" si="1"/>
        <v>791</v>
      </c>
      <c r="F19" s="34">
        <v>243</v>
      </c>
      <c r="G19" s="34"/>
      <c r="H19" s="34">
        <v>207</v>
      </c>
      <c r="I19" s="34">
        <v>147</v>
      </c>
      <c r="J19" s="34">
        <v>101</v>
      </c>
      <c r="K19" s="34"/>
      <c r="L19" s="34">
        <v>40</v>
      </c>
      <c r="M19" s="34">
        <v>24</v>
      </c>
      <c r="N19" s="34">
        <v>29</v>
      </c>
      <c r="O19" s="34">
        <v>2063</v>
      </c>
      <c r="P19" s="35">
        <v>5</v>
      </c>
      <c r="Q19" s="35">
        <v>13</v>
      </c>
      <c r="R19" s="90"/>
      <c r="S19" s="96" t="s">
        <v>152</v>
      </c>
      <c r="T19" s="96"/>
    </row>
    <row r="20" spans="1:22" ht="16.5" customHeight="1">
      <c r="A20" s="12"/>
      <c r="B20" s="12" t="s">
        <v>32</v>
      </c>
      <c r="C20" s="25">
        <f>E20+P20</f>
        <v>1189</v>
      </c>
      <c r="D20" s="35">
        <f>O20+Q20</f>
        <v>3090</v>
      </c>
      <c r="E20" s="35">
        <f t="shared" si="1"/>
        <v>1186</v>
      </c>
      <c r="F20" s="34">
        <v>379</v>
      </c>
      <c r="G20" s="34"/>
      <c r="H20" s="34">
        <v>302</v>
      </c>
      <c r="I20" s="34">
        <v>208</v>
      </c>
      <c r="J20" s="34">
        <v>136</v>
      </c>
      <c r="K20" s="34"/>
      <c r="L20" s="34">
        <v>78</v>
      </c>
      <c r="M20" s="34">
        <v>50</v>
      </c>
      <c r="N20" s="34">
        <v>33</v>
      </c>
      <c r="O20" s="34">
        <v>3081</v>
      </c>
      <c r="P20" s="35">
        <v>3</v>
      </c>
      <c r="Q20" s="35">
        <v>9</v>
      </c>
      <c r="R20" s="90"/>
      <c r="S20" s="96" t="s">
        <v>151</v>
      </c>
      <c r="T20" s="96"/>
    </row>
    <row r="21" spans="1:22" ht="16.5" customHeight="1">
      <c r="A21" s="12"/>
      <c r="B21" s="12" t="s">
        <v>33</v>
      </c>
      <c r="C21" s="25">
        <f>E21+P21</f>
        <v>426</v>
      </c>
      <c r="D21" s="35">
        <f>O21+Q21</f>
        <v>1097</v>
      </c>
      <c r="E21" s="35">
        <f t="shared" si="1"/>
        <v>399</v>
      </c>
      <c r="F21" s="34">
        <v>84</v>
      </c>
      <c r="G21" s="34"/>
      <c r="H21" s="34">
        <v>136</v>
      </c>
      <c r="I21" s="34">
        <v>84</v>
      </c>
      <c r="J21" s="34">
        <v>42</v>
      </c>
      <c r="K21" s="34"/>
      <c r="L21" s="34">
        <v>31</v>
      </c>
      <c r="M21" s="34">
        <v>16</v>
      </c>
      <c r="N21" s="34">
        <v>6</v>
      </c>
      <c r="O21" s="34">
        <v>1070</v>
      </c>
      <c r="P21" s="35">
        <v>27</v>
      </c>
      <c r="Q21" s="35">
        <v>27</v>
      </c>
      <c r="R21" s="90"/>
      <c r="S21" s="96" t="s">
        <v>150</v>
      </c>
      <c r="T21" s="96"/>
    </row>
    <row r="22" spans="1:22" ht="16.5" customHeight="1">
      <c r="A22" s="12"/>
      <c r="B22" s="12" t="s">
        <v>29</v>
      </c>
      <c r="C22" s="25">
        <f>E22</f>
        <v>152</v>
      </c>
      <c r="D22" s="35">
        <f>O22</f>
        <v>393</v>
      </c>
      <c r="E22" s="35">
        <f t="shared" si="1"/>
        <v>152</v>
      </c>
      <c r="F22" s="34">
        <v>45</v>
      </c>
      <c r="G22" s="34"/>
      <c r="H22" s="34">
        <v>35</v>
      </c>
      <c r="I22" s="34">
        <v>36</v>
      </c>
      <c r="J22" s="34">
        <v>20</v>
      </c>
      <c r="K22" s="34"/>
      <c r="L22" s="34">
        <v>10</v>
      </c>
      <c r="M22" s="34">
        <v>2</v>
      </c>
      <c r="N22" s="34">
        <v>4</v>
      </c>
      <c r="O22" s="34">
        <v>393</v>
      </c>
      <c r="P22" s="35" t="s">
        <v>145</v>
      </c>
      <c r="Q22" s="35" t="s">
        <v>145</v>
      </c>
      <c r="R22" s="90"/>
      <c r="S22" s="96" t="s">
        <v>156</v>
      </c>
      <c r="T22" s="96"/>
    </row>
    <row r="23" spans="1:22" ht="16.5" customHeight="1">
      <c r="A23" s="12"/>
      <c r="B23" s="12" t="s">
        <v>35</v>
      </c>
      <c r="C23" s="25">
        <f>E23</f>
        <v>99</v>
      </c>
      <c r="D23" s="35">
        <f>O23</f>
        <v>274</v>
      </c>
      <c r="E23" s="35">
        <f t="shared" si="1"/>
        <v>99</v>
      </c>
      <c r="F23" s="34">
        <v>21</v>
      </c>
      <c r="G23" s="34"/>
      <c r="H23" s="34">
        <v>28</v>
      </c>
      <c r="I23" s="34">
        <v>21</v>
      </c>
      <c r="J23" s="34">
        <v>16</v>
      </c>
      <c r="K23" s="34"/>
      <c r="L23" s="34">
        <v>9</v>
      </c>
      <c r="M23" s="34">
        <v>3</v>
      </c>
      <c r="N23" s="34">
        <v>1</v>
      </c>
      <c r="O23" s="34">
        <v>274</v>
      </c>
      <c r="P23" s="35" t="s">
        <v>145</v>
      </c>
      <c r="Q23" s="35" t="s">
        <v>145</v>
      </c>
      <c r="R23" s="90"/>
      <c r="S23" s="96" t="s">
        <v>105</v>
      </c>
      <c r="T23" s="96"/>
    </row>
    <row r="24" spans="1:22" ht="16.5" customHeight="1">
      <c r="A24" s="12"/>
      <c r="B24" s="12" t="s">
        <v>37</v>
      </c>
      <c r="C24" s="25">
        <f>E24+P24</f>
        <v>825</v>
      </c>
      <c r="D24" s="35">
        <f>O24+Q24</f>
        <v>1936</v>
      </c>
      <c r="E24" s="35">
        <f t="shared" si="1"/>
        <v>775</v>
      </c>
      <c r="F24" s="34">
        <v>288</v>
      </c>
      <c r="G24" s="34"/>
      <c r="H24" s="34">
        <v>187</v>
      </c>
      <c r="I24" s="34">
        <v>136</v>
      </c>
      <c r="J24" s="34">
        <v>77</v>
      </c>
      <c r="K24" s="34"/>
      <c r="L24" s="34">
        <v>43</v>
      </c>
      <c r="M24" s="34">
        <v>30</v>
      </c>
      <c r="N24" s="34">
        <v>14</v>
      </c>
      <c r="O24" s="34">
        <v>1878</v>
      </c>
      <c r="P24" s="35">
        <v>50</v>
      </c>
      <c r="Q24" s="35">
        <v>58</v>
      </c>
      <c r="R24" s="90"/>
      <c r="S24" s="96" t="s">
        <v>158</v>
      </c>
      <c r="T24" s="96"/>
    </row>
    <row r="25" spans="1:22" ht="16.5" customHeight="1">
      <c r="A25" s="11"/>
      <c r="B25" s="11" t="s">
        <v>38</v>
      </c>
      <c r="C25" s="25">
        <f>E25+P25</f>
        <v>777</v>
      </c>
      <c r="D25" s="35">
        <f>O25+Q25</f>
        <v>1781</v>
      </c>
      <c r="E25" s="35">
        <f t="shared" si="1"/>
        <v>667</v>
      </c>
      <c r="F25" s="39">
        <v>231</v>
      </c>
      <c r="G25" s="39"/>
      <c r="H25" s="39">
        <v>176</v>
      </c>
      <c r="I25" s="39">
        <v>112</v>
      </c>
      <c r="J25" s="39">
        <v>73</v>
      </c>
      <c r="K25" s="39"/>
      <c r="L25" s="39">
        <v>29</v>
      </c>
      <c r="M25" s="39">
        <v>20</v>
      </c>
      <c r="N25" s="39">
        <v>26</v>
      </c>
      <c r="O25" s="39">
        <v>1671</v>
      </c>
      <c r="P25" s="35">
        <v>110</v>
      </c>
      <c r="Q25" s="35">
        <v>110</v>
      </c>
      <c r="R25" s="90"/>
      <c r="S25" s="96" t="s">
        <v>159</v>
      </c>
      <c r="T25" s="96"/>
    </row>
    <row r="26" spans="1:22" ht="8.25" customHeight="1">
      <c r="A26" s="13"/>
      <c r="B26" s="13"/>
      <c r="C26" s="26"/>
      <c r="D26" s="36"/>
      <c r="E26" s="44"/>
      <c r="F26" s="44"/>
      <c r="G26" s="44"/>
      <c r="H26" s="54"/>
      <c r="I26" s="44"/>
      <c r="J26" s="44"/>
      <c r="K26" s="44"/>
      <c r="L26" s="44"/>
      <c r="M26" s="44"/>
      <c r="N26" s="44"/>
      <c r="O26" s="44"/>
      <c r="P26" s="13"/>
      <c r="Q26" s="13"/>
      <c r="R26" s="30"/>
      <c r="S26" s="13"/>
      <c r="T26" s="13"/>
    </row>
    <row r="27" spans="1:22" ht="18" customHeight="1">
      <c r="A27" s="2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8" customHeight="1">
      <c r="A28" s="2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8" customHeight="1">
      <c r="A29" s="14" t="s">
        <v>41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T29" s="97" t="s">
        <v>14</v>
      </c>
      <c r="U29" s="2"/>
      <c r="V29" s="2"/>
    </row>
    <row r="30" spans="1:22" ht="7.5" customHeight="1">
      <c r="A30" s="1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97"/>
      <c r="T30" s="97"/>
      <c r="U30" s="2"/>
      <c r="V30" s="2"/>
    </row>
    <row r="31" spans="1:22" ht="18" customHeight="1">
      <c r="A31" s="7" t="s">
        <v>17</v>
      </c>
      <c r="B31" s="17"/>
      <c r="C31" s="21" t="s">
        <v>15</v>
      </c>
      <c r="D31" s="31"/>
      <c r="E31" s="45" t="s">
        <v>44</v>
      </c>
      <c r="F31" s="50"/>
      <c r="G31" s="50"/>
      <c r="H31" s="50"/>
      <c r="I31" s="50"/>
      <c r="J31" s="50"/>
      <c r="K31" s="50"/>
      <c r="L31" s="50"/>
      <c r="M31" s="67"/>
      <c r="N31" s="50"/>
      <c r="O31" s="50"/>
      <c r="P31" s="50"/>
      <c r="Q31" s="84"/>
      <c r="R31" s="91" t="s">
        <v>36</v>
      </c>
      <c r="S31" s="21" t="s">
        <v>17</v>
      </c>
      <c r="T31" s="67"/>
    </row>
    <row r="32" spans="1:22" ht="9" customHeight="1">
      <c r="A32" s="8"/>
      <c r="B32" s="18"/>
      <c r="C32" s="27"/>
      <c r="D32" s="37"/>
      <c r="E32" s="46"/>
      <c r="F32" s="46"/>
      <c r="G32" s="46"/>
      <c r="H32" s="55"/>
      <c r="I32" s="57"/>
      <c r="J32" s="57"/>
      <c r="K32" s="57"/>
      <c r="L32" s="57"/>
      <c r="M32" s="68" t="s">
        <v>47</v>
      </c>
      <c r="N32" s="71" t="s">
        <v>48</v>
      </c>
      <c r="O32" s="79" t="s">
        <v>49</v>
      </c>
      <c r="P32" s="82" t="s">
        <v>50</v>
      </c>
      <c r="Q32" s="85" t="s">
        <v>55</v>
      </c>
      <c r="R32" s="92"/>
      <c r="S32" s="27"/>
      <c r="T32" s="46"/>
    </row>
    <row r="33" spans="1:22" ht="29.25" customHeight="1">
      <c r="A33" s="9"/>
      <c r="B33" s="19"/>
      <c r="C33" s="22"/>
      <c r="D33" s="32"/>
      <c r="E33" s="22" t="s">
        <v>15</v>
      </c>
      <c r="F33" s="32"/>
      <c r="G33" s="52" t="s">
        <v>21</v>
      </c>
      <c r="H33" s="56"/>
      <c r="I33" s="52" t="s">
        <v>57</v>
      </c>
      <c r="J33" s="56"/>
      <c r="K33" s="63" t="s">
        <v>56</v>
      </c>
      <c r="L33" s="65"/>
      <c r="M33" s="69"/>
      <c r="N33" s="72"/>
      <c r="O33" s="80"/>
      <c r="P33" s="83"/>
      <c r="Q33" s="86"/>
      <c r="R33" s="93"/>
      <c r="S33" s="22"/>
      <c r="T33" s="69"/>
    </row>
    <row r="34" spans="1:22" ht="12" customHeight="1">
      <c r="A34" s="10"/>
      <c r="B34" s="10"/>
      <c r="C34" s="24"/>
      <c r="D34" s="10"/>
      <c r="E34" s="10"/>
      <c r="F34" s="10"/>
      <c r="G34" s="10"/>
      <c r="H34" s="10"/>
      <c r="I34" s="58"/>
      <c r="J34" s="58"/>
      <c r="K34" s="64"/>
      <c r="L34" s="64"/>
      <c r="M34" s="10"/>
      <c r="N34" s="73"/>
      <c r="O34" s="8"/>
      <c r="P34" s="10"/>
      <c r="Q34" s="10"/>
      <c r="R34" s="94"/>
      <c r="S34" s="24"/>
      <c r="T34" s="10"/>
      <c r="U34" s="6"/>
      <c r="V34" s="2"/>
    </row>
    <row r="35" spans="1:22" ht="18" customHeight="1">
      <c r="A35" s="12" t="s">
        <v>7</v>
      </c>
      <c r="B35" s="20"/>
      <c r="C35" s="28">
        <v>7784</v>
      </c>
      <c r="D35" s="38"/>
      <c r="E35" s="34">
        <v>7762</v>
      </c>
      <c r="F35" s="34"/>
      <c r="G35" s="34">
        <v>24313</v>
      </c>
      <c r="H35" s="34"/>
      <c r="I35" s="59">
        <v>1097668</v>
      </c>
      <c r="J35" s="59"/>
      <c r="K35" s="59">
        <v>141.415614532337</v>
      </c>
      <c r="L35" s="59"/>
      <c r="M35" s="34">
        <v>6564</v>
      </c>
      <c r="N35" s="34">
        <v>432</v>
      </c>
      <c r="O35" s="34">
        <v>630</v>
      </c>
      <c r="P35" s="34">
        <v>97</v>
      </c>
      <c r="Q35" s="34">
        <v>39</v>
      </c>
      <c r="R35" s="34">
        <v>22</v>
      </c>
      <c r="S35" s="98" t="s">
        <v>7</v>
      </c>
      <c r="T35" s="102"/>
      <c r="U35" s="2"/>
      <c r="V35" s="2"/>
    </row>
    <row r="36" spans="1:22" ht="18" customHeight="1">
      <c r="A36" s="12" t="s">
        <v>100</v>
      </c>
      <c r="B36" s="20"/>
      <c r="C36" s="28">
        <f>E36+R36</f>
        <v>7767</v>
      </c>
      <c r="D36" s="38"/>
      <c r="E36" s="34">
        <f>SUM(M36:Q36)</f>
        <v>7711</v>
      </c>
      <c r="F36" s="34"/>
      <c r="G36" s="34">
        <v>22758</v>
      </c>
      <c r="H36" s="34"/>
      <c r="I36" s="59" t="s">
        <v>160</v>
      </c>
      <c r="J36" s="59"/>
      <c r="K36" s="59" t="s">
        <v>160</v>
      </c>
      <c r="L36" s="59"/>
      <c r="M36" s="34">
        <v>6476</v>
      </c>
      <c r="N36" s="34">
        <v>368</v>
      </c>
      <c r="O36" s="34">
        <v>729</v>
      </c>
      <c r="P36" s="34">
        <v>70</v>
      </c>
      <c r="Q36" s="34">
        <v>68</v>
      </c>
      <c r="R36" s="34">
        <v>56</v>
      </c>
      <c r="S36" s="98" t="s">
        <v>100</v>
      </c>
      <c r="T36" s="102"/>
      <c r="U36" s="2"/>
      <c r="V36" s="2"/>
    </row>
    <row r="37" spans="1:22" ht="9.75" customHeight="1">
      <c r="A37" s="12"/>
      <c r="B37" s="12"/>
      <c r="C37" s="25"/>
      <c r="D37" s="39"/>
      <c r="E37" s="34"/>
      <c r="F37" s="34"/>
      <c r="G37" s="34"/>
      <c r="H37" s="34"/>
      <c r="I37" s="60"/>
      <c r="J37" s="60"/>
      <c r="K37" s="60"/>
      <c r="L37" s="60"/>
      <c r="M37" s="34"/>
      <c r="N37" s="34"/>
      <c r="O37" s="34"/>
      <c r="P37" s="34"/>
      <c r="Q37" s="34"/>
      <c r="R37" s="34"/>
      <c r="S37" s="99"/>
      <c r="T37" s="6"/>
      <c r="U37" s="2"/>
      <c r="V37" s="2"/>
    </row>
    <row r="38" spans="1:22" ht="16.5" customHeight="1">
      <c r="A38" s="12" t="s">
        <v>138</v>
      </c>
      <c r="B38" s="20"/>
      <c r="C38" s="29">
        <f>SUM(C39:C49)</f>
        <v>7278</v>
      </c>
      <c r="D38" s="35"/>
      <c r="E38" s="35">
        <f>SUM(E39:E49)</f>
        <v>6792</v>
      </c>
      <c r="F38" s="35"/>
      <c r="G38" s="35">
        <f>SUM(G39:H49)</f>
        <v>19008</v>
      </c>
      <c r="H38" s="35"/>
      <c r="I38" s="60" t="s">
        <v>160</v>
      </c>
      <c r="J38" s="60"/>
      <c r="K38" s="60" t="s">
        <v>160</v>
      </c>
      <c r="L38" s="60"/>
      <c r="M38" s="35">
        <f t="shared" ref="M38:R38" si="2">SUM(M39:M49)</f>
        <v>4580</v>
      </c>
      <c r="N38" s="35">
        <f t="shared" si="2"/>
        <v>1564</v>
      </c>
      <c r="O38" s="35">
        <f t="shared" si="2"/>
        <v>456</v>
      </c>
      <c r="P38" s="35">
        <f t="shared" si="2"/>
        <v>131</v>
      </c>
      <c r="Q38" s="35">
        <f t="shared" si="2"/>
        <v>61</v>
      </c>
      <c r="R38" s="35">
        <f t="shared" si="2"/>
        <v>486</v>
      </c>
      <c r="S38" s="98" t="s">
        <v>138</v>
      </c>
      <c r="T38" s="102"/>
      <c r="U38" s="2"/>
      <c r="V38" s="2"/>
    </row>
    <row r="39" spans="1:22" ht="16.5" customHeight="1">
      <c r="A39" s="12"/>
      <c r="B39" s="12" t="s">
        <v>25</v>
      </c>
      <c r="C39" s="25">
        <f>E39+R39</f>
        <v>1721</v>
      </c>
      <c r="D39" s="39"/>
      <c r="E39" s="34">
        <f t="shared" ref="E39:E49" si="3">SUM(M39:Q39)</f>
        <v>1678</v>
      </c>
      <c r="F39" s="34"/>
      <c r="G39" s="34">
        <v>4063</v>
      </c>
      <c r="H39" s="34"/>
      <c r="I39" s="60" t="s">
        <v>160</v>
      </c>
      <c r="J39" s="60"/>
      <c r="K39" s="60" t="s">
        <v>160</v>
      </c>
      <c r="L39" s="60"/>
      <c r="M39" s="34">
        <v>776</v>
      </c>
      <c r="N39" s="34">
        <v>611</v>
      </c>
      <c r="O39" s="34">
        <v>209</v>
      </c>
      <c r="P39" s="34">
        <v>68</v>
      </c>
      <c r="Q39" s="34">
        <v>14</v>
      </c>
      <c r="R39" s="34">
        <v>43</v>
      </c>
      <c r="S39" s="99"/>
      <c r="T39" s="11" t="s">
        <v>25</v>
      </c>
      <c r="U39" s="2"/>
      <c r="V39" s="2"/>
    </row>
    <row r="40" spans="1:22" ht="16.5" customHeight="1">
      <c r="A40" s="12"/>
      <c r="B40" s="12" t="s">
        <v>26</v>
      </c>
      <c r="C40" s="25">
        <f>E40</f>
        <v>13</v>
      </c>
      <c r="D40" s="39"/>
      <c r="E40" s="34">
        <f t="shared" si="3"/>
        <v>13</v>
      </c>
      <c r="F40" s="34"/>
      <c r="G40" s="34">
        <v>31</v>
      </c>
      <c r="H40" s="34"/>
      <c r="I40" s="60" t="s">
        <v>160</v>
      </c>
      <c r="J40" s="60"/>
      <c r="K40" s="60" t="s">
        <v>160</v>
      </c>
      <c r="L40" s="60"/>
      <c r="M40" s="34">
        <v>12</v>
      </c>
      <c r="N40" s="34" t="s">
        <v>145</v>
      </c>
      <c r="O40" s="34" t="s">
        <v>145</v>
      </c>
      <c r="P40" s="34" t="s">
        <v>145</v>
      </c>
      <c r="Q40" s="34">
        <v>1</v>
      </c>
      <c r="R40" s="34" t="s">
        <v>145</v>
      </c>
      <c r="S40" s="99"/>
      <c r="T40" s="11" t="s">
        <v>26</v>
      </c>
      <c r="U40" s="2"/>
      <c r="V40" s="2"/>
    </row>
    <row r="41" spans="1:22" ht="16.5" customHeight="1">
      <c r="A41" s="12"/>
      <c r="B41" s="12" t="s">
        <v>28</v>
      </c>
      <c r="C41" s="25">
        <f t="shared" ref="C41:C49" si="4">E41+R41</f>
        <v>464</v>
      </c>
      <c r="D41" s="39"/>
      <c r="E41" s="34">
        <f t="shared" si="3"/>
        <v>449</v>
      </c>
      <c r="F41" s="34"/>
      <c r="G41" s="34">
        <v>1312</v>
      </c>
      <c r="H41" s="34"/>
      <c r="I41" s="60" t="s">
        <v>160</v>
      </c>
      <c r="J41" s="60"/>
      <c r="K41" s="60" t="s">
        <v>160</v>
      </c>
      <c r="L41" s="60"/>
      <c r="M41" s="34">
        <v>325</v>
      </c>
      <c r="N41" s="74">
        <v>109</v>
      </c>
      <c r="O41" s="34">
        <v>4</v>
      </c>
      <c r="P41" s="74">
        <v>8</v>
      </c>
      <c r="Q41" s="34">
        <v>3</v>
      </c>
      <c r="R41" s="74">
        <v>15</v>
      </c>
      <c r="S41" s="99"/>
      <c r="T41" s="11" t="s">
        <v>28</v>
      </c>
      <c r="U41" s="2"/>
      <c r="V41" s="2"/>
    </row>
    <row r="42" spans="1:22" ht="16.5" customHeight="1">
      <c r="A42" s="12"/>
      <c r="B42" s="12" t="s">
        <v>30</v>
      </c>
      <c r="C42" s="25">
        <f t="shared" si="4"/>
        <v>1011</v>
      </c>
      <c r="D42" s="39"/>
      <c r="E42" s="34">
        <f t="shared" si="3"/>
        <v>999</v>
      </c>
      <c r="F42" s="34"/>
      <c r="G42" s="34">
        <v>3172</v>
      </c>
      <c r="H42" s="34"/>
      <c r="I42" s="60" t="s">
        <v>160</v>
      </c>
      <c r="J42" s="60"/>
      <c r="K42" s="60" t="s">
        <v>160</v>
      </c>
      <c r="L42" s="60"/>
      <c r="M42" s="34">
        <v>866</v>
      </c>
      <c r="N42" s="34">
        <v>105</v>
      </c>
      <c r="O42" s="34">
        <v>16</v>
      </c>
      <c r="P42" s="34">
        <v>6</v>
      </c>
      <c r="Q42" s="34">
        <v>6</v>
      </c>
      <c r="R42" s="34">
        <v>12</v>
      </c>
      <c r="S42" s="99"/>
      <c r="T42" s="11" t="s">
        <v>30</v>
      </c>
      <c r="U42" s="2"/>
      <c r="V42" s="2"/>
    </row>
    <row r="43" spans="1:22" ht="16.5" customHeight="1">
      <c r="A43" s="12"/>
      <c r="B43" s="12" t="s">
        <v>31</v>
      </c>
      <c r="C43" s="25">
        <f t="shared" si="4"/>
        <v>791</v>
      </c>
      <c r="D43" s="39"/>
      <c r="E43" s="34">
        <f t="shared" si="3"/>
        <v>722</v>
      </c>
      <c r="F43" s="34"/>
      <c r="G43" s="34">
        <v>2063</v>
      </c>
      <c r="H43" s="34"/>
      <c r="I43" s="60" t="s">
        <v>160</v>
      </c>
      <c r="J43" s="60"/>
      <c r="K43" s="60" t="s">
        <v>160</v>
      </c>
      <c r="L43" s="60"/>
      <c r="M43" s="34">
        <v>543</v>
      </c>
      <c r="N43" s="34">
        <v>120</v>
      </c>
      <c r="O43" s="34">
        <v>46</v>
      </c>
      <c r="P43" s="34">
        <v>10</v>
      </c>
      <c r="Q43" s="34">
        <v>3</v>
      </c>
      <c r="R43" s="74">
        <v>69</v>
      </c>
      <c r="S43" s="99"/>
      <c r="T43" s="11" t="s">
        <v>31</v>
      </c>
      <c r="U43" s="2"/>
      <c r="V43" s="2"/>
    </row>
    <row r="44" spans="1:22" ht="16.5" customHeight="1">
      <c r="A44" s="12"/>
      <c r="B44" s="12" t="s">
        <v>32</v>
      </c>
      <c r="C44" s="25">
        <f t="shared" si="4"/>
        <v>1186</v>
      </c>
      <c r="D44" s="39"/>
      <c r="E44" s="34">
        <f t="shared" si="3"/>
        <v>1071</v>
      </c>
      <c r="F44" s="34"/>
      <c r="G44" s="34">
        <v>3081</v>
      </c>
      <c r="H44" s="34"/>
      <c r="I44" s="60" t="s">
        <v>160</v>
      </c>
      <c r="J44" s="60"/>
      <c r="K44" s="60" t="s">
        <v>160</v>
      </c>
      <c r="L44" s="60"/>
      <c r="M44" s="34">
        <v>726</v>
      </c>
      <c r="N44" s="34">
        <v>223</v>
      </c>
      <c r="O44" s="34">
        <v>87</v>
      </c>
      <c r="P44" s="34">
        <v>21</v>
      </c>
      <c r="Q44" s="34">
        <v>14</v>
      </c>
      <c r="R44" s="74">
        <v>115</v>
      </c>
      <c r="S44" s="99"/>
      <c r="T44" s="11" t="s">
        <v>32</v>
      </c>
      <c r="U44" s="2"/>
      <c r="V44" s="2"/>
    </row>
    <row r="45" spans="1:22" ht="16.5" customHeight="1">
      <c r="A45" s="12"/>
      <c r="B45" s="12" t="s">
        <v>33</v>
      </c>
      <c r="C45" s="25">
        <f t="shared" si="4"/>
        <v>399</v>
      </c>
      <c r="D45" s="39"/>
      <c r="E45" s="34">
        <f t="shared" si="3"/>
        <v>385</v>
      </c>
      <c r="F45" s="34"/>
      <c r="G45" s="34">
        <v>1070</v>
      </c>
      <c r="H45" s="34"/>
      <c r="I45" s="60" t="s">
        <v>160</v>
      </c>
      <c r="J45" s="60"/>
      <c r="K45" s="60" t="s">
        <v>160</v>
      </c>
      <c r="L45" s="60"/>
      <c r="M45" s="34">
        <v>288</v>
      </c>
      <c r="N45" s="74">
        <v>71</v>
      </c>
      <c r="O45" s="34">
        <v>20</v>
      </c>
      <c r="P45" s="34">
        <v>3</v>
      </c>
      <c r="Q45" s="34">
        <v>3</v>
      </c>
      <c r="R45" s="74">
        <v>14</v>
      </c>
      <c r="S45" s="99"/>
      <c r="T45" s="11" t="s">
        <v>33</v>
      </c>
      <c r="U45" s="2"/>
      <c r="V45" s="2"/>
    </row>
    <row r="46" spans="1:22" ht="16.5" customHeight="1">
      <c r="A46" s="12"/>
      <c r="B46" s="12" t="s">
        <v>29</v>
      </c>
      <c r="C46" s="25">
        <f t="shared" si="4"/>
        <v>152</v>
      </c>
      <c r="D46" s="39"/>
      <c r="E46" s="34">
        <f t="shared" si="3"/>
        <v>147</v>
      </c>
      <c r="F46" s="34"/>
      <c r="G46" s="34">
        <v>393</v>
      </c>
      <c r="H46" s="34"/>
      <c r="I46" s="60" t="s">
        <v>160</v>
      </c>
      <c r="J46" s="60"/>
      <c r="K46" s="60" t="s">
        <v>160</v>
      </c>
      <c r="L46" s="60"/>
      <c r="M46" s="34">
        <v>128</v>
      </c>
      <c r="N46" s="74">
        <v>15</v>
      </c>
      <c r="O46" s="74">
        <v>2</v>
      </c>
      <c r="P46" s="34">
        <v>1</v>
      </c>
      <c r="Q46" s="74">
        <v>1</v>
      </c>
      <c r="R46" s="34">
        <v>5</v>
      </c>
      <c r="S46" s="99"/>
      <c r="T46" s="11" t="s">
        <v>29</v>
      </c>
      <c r="U46" s="2"/>
      <c r="V46" s="2"/>
    </row>
    <row r="47" spans="1:22" ht="16.5" customHeight="1">
      <c r="A47" s="12"/>
      <c r="B47" s="12" t="s">
        <v>35</v>
      </c>
      <c r="C47" s="25">
        <f t="shared" si="4"/>
        <v>99</v>
      </c>
      <c r="D47" s="39"/>
      <c r="E47" s="34">
        <f t="shared" si="3"/>
        <v>98</v>
      </c>
      <c r="F47" s="34"/>
      <c r="G47" s="34">
        <v>274</v>
      </c>
      <c r="H47" s="34"/>
      <c r="I47" s="60" t="s">
        <v>160</v>
      </c>
      <c r="J47" s="60"/>
      <c r="K47" s="60" t="s">
        <v>160</v>
      </c>
      <c r="L47" s="60"/>
      <c r="M47" s="34">
        <v>97</v>
      </c>
      <c r="N47" s="74" t="s">
        <v>145</v>
      </c>
      <c r="O47" s="34">
        <v>1</v>
      </c>
      <c r="P47" s="74" t="s">
        <v>145</v>
      </c>
      <c r="Q47" s="74" t="s">
        <v>145</v>
      </c>
      <c r="R47" s="74">
        <v>1</v>
      </c>
      <c r="S47" s="99"/>
      <c r="T47" s="11" t="s">
        <v>35</v>
      </c>
      <c r="U47" s="2"/>
      <c r="V47" s="2"/>
    </row>
    <row r="48" spans="1:22" ht="16.5" customHeight="1">
      <c r="A48" s="12"/>
      <c r="B48" s="12" t="s">
        <v>37</v>
      </c>
      <c r="C48" s="25">
        <f t="shared" si="4"/>
        <v>775</v>
      </c>
      <c r="D48" s="39"/>
      <c r="E48" s="34">
        <f t="shared" si="3"/>
        <v>671</v>
      </c>
      <c r="F48" s="34"/>
      <c r="G48" s="34">
        <v>1878</v>
      </c>
      <c r="H48" s="34"/>
      <c r="I48" s="60" t="s">
        <v>160</v>
      </c>
      <c r="J48" s="60"/>
      <c r="K48" s="60" t="s">
        <v>160</v>
      </c>
      <c r="L48" s="60"/>
      <c r="M48" s="34">
        <v>410</v>
      </c>
      <c r="N48" s="74">
        <v>184</v>
      </c>
      <c r="O48" s="34">
        <v>59</v>
      </c>
      <c r="P48" s="74">
        <v>11</v>
      </c>
      <c r="Q48" s="34">
        <v>7</v>
      </c>
      <c r="R48" s="34">
        <v>104</v>
      </c>
      <c r="S48" s="99"/>
      <c r="T48" s="11" t="s">
        <v>37</v>
      </c>
      <c r="U48" s="2"/>
      <c r="V48" s="2"/>
    </row>
    <row r="49" spans="1:22" ht="16.5" customHeight="1">
      <c r="A49" s="11"/>
      <c r="B49" s="11" t="s">
        <v>38</v>
      </c>
      <c r="C49" s="25">
        <f t="shared" si="4"/>
        <v>667</v>
      </c>
      <c r="D49" s="39"/>
      <c r="E49" s="34">
        <f t="shared" si="3"/>
        <v>559</v>
      </c>
      <c r="F49" s="34"/>
      <c r="G49" s="39">
        <v>1671</v>
      </c>
      <c r="H49" s="39"/>
      <c r="I49" s="60" t="s">
        <v>160</v>
      </c>
      <c r="J49" s="60"/>
      <c r="K49" s="60" t="s">
        <v>160</v>
      </c>
      <c r="L49" s="60"/>
      <c r="M49" s="39">
        <v>409</v>
      </c>
      <c r="N49" s="74">
        <v>126</v>
      </c>
      <c r="O49" s="39">
        <v>12</v>
      </c>
      <c r="P49" s="39">
        <v>3</v>
      </c>
      <c r="Q49" s="39">
        <v>9</v>
      </c>
      <c r="R49" s="74">
        <v>108</v>
      </c>
      <c r="S49" s="99"/>
      <c r="T49" s="11" t="s">
        <v>38</v>
      </c>
      <c r="U49" s="2"/>
      <c r="V49" s="2"/>
    </row>
    <row r="50" spans="1:22" ht="10.5" customHeight="1">
      <c r="A50" s="13"/>
      <c r="B50" s="13"/>
      <c r="C50" s="30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30"/>
      <c r="T50" s="13"/>
      <c r="U50" s="2"/>
      <c r="V50" s="2"/>
    </row>
    <row r="51" spans="1:22" ht="14.25"/>
  </sheetData>
  <mergeCells count="145">
    <mergeCell ref="E7:O7"/>
    <mergeCell ref="E8:N8"/>
    <mergeCell ref="F9:G9"/>
    <mergeCell ref="J9:K9"/>
    <mergeCell ref="A11:B11"/>
    <mergeCell ref="F11:G11"/>
    <mergeCell ref="J11:K11"/>
    <mergeCell ref="R11:T11"/>
    <mergeCell ref="A12:B12"/>
    <mergeCell ref="F12:G12"/>
    <mergeCell ref="J12:K12"/>
    <mergeCell ref="R12:T12"/>
    <mergeCell ref="A14:B14"/>
    <mergeCell ref="F14:G14"/>
    <mergeCell ref="J14:K14"/>
    <mergeCell ref="R14:T14"/>
    <mergeCell ref="F15:G15"/>
    <mergeCell ref="J15:K15"/>
    <mergeCell ref="S15:T15"/>
    <mergeCell ref="F16:G16"/>
    <mergeCell ref="J16:K16"/>
    <mergeCell ref="S16:T16"/>
    <mergeCell ref="F17:G17"/>
    <mergeCell ref="J17:K17"/>
    <mergeCell ref="S17:T17"/>
    <mergeCell ref="F18:G18"/>
    <mergeCell ref="J18:K18"/>
    <mergeCell ref="S18:T18"/>
    <mergeCell ref="F19:G19"/>
    <mergeCell ref="J19:K19"/>
    <mergeCell ref="S19:T19"/>
    <mergeCell ref="F20:G20"/>
    <mergeCell ref="J20:K20"/>
    <mergeCell ref="S20:T20"/>
    <mergeCell ref="F21:G21"/>
    <mergeCell ref="J21:K21"/>
    <mergeCell ref="S21:T21"/>
    <mergeCell ref="F22:G22"/>
    <mergeCell ref="J22:K22"/>
    <mergeCell ref="S22:T22"/>
    <mergeCell ref="F23:G23"/>
    <mergeCell ref="J23:K23"/>
    <mergeCell ref="S23:T23"/>
    <mergeCell ref="F24:G24"/>
    <mergeCell ref="J24:K24"/>
    <mergeCell ref="S24:T24"/>
    <mergeCell ref="F25:G25"/>
    <mergeCell ref="J25:K25"/>
    <mergeCell ref="S25:T25"/>
    <mergeCell ref="E31:Q31"/>
    <mergeCell ref="E33:F33"/>
    <mergeCell ref="G33:H33"/>
    <mergeCell ref="I33:J33"/>
    <mergeCell ref="K33:L33"/>
    <mergeCell ref="A35:B35"/>
    <mergeCell ref="C35:D35"/>
    <mergeCell ref="E35:F35"/>
    <mergeCell ref="G35:H35"/>
    <mergeCell ref="I35:J35"/>
    <mergeCell ref="K35:L35"/>
    <mergeCell ref="S35:T35"/>
    <mergeCell ref="A36:B36"/>
    <mergeCell ref="C36:D36"/>
    <mergeCell ref="E36:F36"/>
    <mergeCell ref="G36:H36"/>
    <mergeCell ref="I36:J36"/>
    <mergeCell ref="K36:L36"/>
    <mergeCell ref="S36:T36"/>
    <mergeCell ref="K37:L37"/>
    <mergeCell ref="A38:B38"/>
    <mergeCell ref="C38:D38"/>
    <mergeCell ref="E38:F38"/>
    <mergeCell ref="G38:H38"/>
    <mergeCell ref="I38:J38"/>
    <mergeCell ref="K38:L38"/>
    <mergeCell ref="S38:T38"/>
    <mergeCell ref="C39:D39"/>
    <mergeCell ref="E39:F39"/>
    <mergeCell ref="G39:H39"/>
    <mergeCell ref="I39:J39"/>
    <mergeCell ref="K39:L39"/>
    <mergeCell ref="C40:D40"/>
    <mergeCell ref="E40:F40"/>
    <mergeCell ref="G40:H40"/>
    <mergeCell ref="I40:J40"/>
    <mergeCell ref="K40:L40"/>
    <mergeCell ref="C41:D41"/>
    <mergeCell ref="E41:F41"/>
    <mergeCell ref="G41:H41"/>
    <mergeCell ref="I41:J41"/>
    <mergeCell ref="K41:L41"/>
    <mergeCell ref="C42:D42"/>
    <mergeCell ref="E42:F42"/>
    <mergeCell ref="G42:H42"/>
    <mergeCell ref="I42:J42"/>
    <mergeCell ref="K42:L42"/>
    <mergeCell ref="C43:D43"/>
    <mergeCell ref="E43:F43"/>
    <mergeCell ref="G43:H43"/>
    <mergeCell ref="I43:J43"/>
    <mergeCell ref="K43:L43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A7:B9"/>
    <mergeCell ref="C7:D8"/>
    <mergeCell ref="P7:Q8"/>
    <mergeCell ref="R7:T9"/>
    <mergeCell ref="O8:O9"/>
    <mergeCell ref="A31:B33"/>
    <mergeCell ref="C31:D33"/>
    <mergeCell ref="R31:R33"/>
    <mergeCell ref="S31:T33"/>
    <mergeCell ref="M32:M33"/>
    <mergeCell ref="N32:N33"/>
    <mergeCell ref="O32:O33"/>
    <mergeCell ref="P32:P33"/>
    <mergeCell ref="Q32:Q33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colBreaks count="1" manualBreakCount="1">
    <brk id="12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6"/>
  <sheetViews>
    <sheetView view="pageBreakPreview" zoomScaleSheetLayoutView="100" workbookViewId="0">
      <selection activeCell="A3" sqref="A3"/>
    </sheetView>
  </sheetViews>
  <sheetFormatPr defaultRowHeight="13.5"/>
  <cols>
    <col min="1" max="1" width="4.5" customWidth="1"/>
    <col min="2" max="2" width="6.25" customWidth="1"/>
    <col min="3" max="3" width="7.125" customWidth="1"/>
    <col min="4" max="13" width="7.875" customWidth="1"/>
  </cols>
  <sheetData>
    <row r="1" spans="1:13" ht="14.25">
      <c r="A1" s="1" t="s">
        <v>2</v>
      </c>
      <c r="B1" s="16"/>
      <c r="L1" s="127"/>
      <c r="M1" s="127"/>
    </row>
    <row r="3" spans="1:13" ht="14.25">
      <c r="A3" s="3" t="s">
        <v>58</v>
      </c>
      <c r="C3" s="112"/>
      <c r="D3" s="112"/>
      <c r="E3" s="112"/>
      <c r="F3" s="112"/>
      <c r="J3" s="103"/>
      <c r="K3" s="103"/>
      <c r="L3" s="103"/>
      <c r="M3" s="97" t="s">
        <v>140</v>
      </c>
    </row>
    <row r="4" spans="1:13" ht="6" customHeight="1">
      <c r="C4" s="104"/>
      <c r="D4" s="104"/>
      <c r="E4" s="104"/>
      <c r="F4" s="104"/>
      <c r="G4" s="104"/>
      <c r="H4" s="104"/>
      <c r="I4" s="104"/>
    </row>
    <row r="5" spans="1:13" ht="18" customHeight="1">
      <c r="A5" s="7" t="s">
        <v>161</v>
      </c>
      <c r="B5" s="17"/>
      <c r="C5" s="22" t="s">
        <v>60</v>
      </c>
      <c r="D5" s="69"/>
      <c r="E5" s="69"/>
      <c r="F5" s="32"/>
      <c r="G5" s="22" t="s">
        <v>59</v>
      </c>
      <c r="H5" s="69"/>
      <c r="I5" s="69"/>
      <c r="J5" s="45" t="s">
        <v>62</v>
      </c>
      <c r="K5" s="50"/>
      <c r="L5" s="50"/>
      <c r="M5" s="50"/>
    </row>
    <row r="6" spans="1:13" ht="18" customHeight="1">
      <c r="A6" s="8"/>
      <c r="B6" s="18"/>
      <c r="C6" s="85" t="s">
        <v>15</v>
      </c>
      <c r="D6" s="115" t="s">
        <v>65</v>
      </c>
      <c r="E6" s="115" t="s">
        <v>67</v>
      </c>
      <c r="F6" s="115" t="s">
        <v>70</v>
      </c>
      <c r="G6" s="115" t="s">
        <v>65</v>
      </c>
      <c r="H6" s="115" t="s">
        <v>67</v>
      </c>
      <c r="I6" s="115" t="s">
        <v>70</v>
      </c>
      <c r="J6" s="123" t="s">
        <v>27</v>
      </c>
      <c r="K6" s="126" t="s">
        <v>71</v>
      </c>
      <c r="L6" s="126" t="s">
        <v>53</v>
      </c>
      <c r="M6" s="126" t="s">
        <v>34</v>
      </c>
    </row>
    <row r="7" spans="1:13" ht="18" customHeight="1">
      <c r="A7" s="9"/>
      <c r="B7" s="19"/>
      <c r="C7" s="86"/>
      <c r="D7" s="116" t="s">
        <v>51</v>
      </c>
      <c r="E7" s="116" t="s">
        <v>51</v>
      </c>
      <c r="F7" s="121" t="s">
        <v>72</v>
      </c>
      <c r="G7" s="116" t="s">
        <v>51</v>
      </c>
      <c r="H7" s="116" t="s">
        <v>51</v>
      </c>
      <c r="I7" s="121" t="s">
        <v>72</v>
      </c>
      <c r="J7" s="124" t="s">
        <v>62</v>
      </c>
      <c r="K7" s="124" t="s">
        <v>62</v>
      </c>
      <c r="L7" s="124" t="s">
        <v>62</v>
      </c>
      <c r="M7" s="128" t="s">
        <v>45</v>
      </c>
    </row>
    <row r="8" spans="1:13" ht="9.75" customHeight="1">
      <c r="B8" s="107"/>
      <c r="C8" s="113"/>
      <c r="D8" s="117"/>
      <c r="E8" s="117"/>
      <c r="F8" s="117"/>
      <c r="G8" s="117"/>
      <c r="H8" s="117"/>
      <c r="I8" s="117"/>
      <c r="J8" s="125"/>
      <c r="K8" s="125"/>
      <c r="L8" s="125"/>
    </row>
    <row r="9" spans="1:13" ht="24" customHeight="1">
      <c r="A9" s="2" t="s">
        <v>74</v>
      </c>
      <c r="B9" s="108">
        <v>7</v>
      </c>
      <c r="C9" s="28">
        <v>26129</v>
      </c>
      <c r="D9" s="118">
        <v>4346</v>
      </c>
      <c r="E9" s="118">
        <v>15918</v>
      </c>
      <c r="F9" s="118">
        <v>5865</v>
      </c>
      <c r="G9" s="122">
        <v>16.632860040567952</v>
      </c>
      <c r="H9" s="122">
        <v>60.920815951624633</v>
      </c>
      <c r="I9" s="122">
        <v>22.446324007807416</v>
      </c>
      <c r="J9" s="122">
        <v>27.302424927754743</v>
      </c>
      <c r="K9" s="122">
        <v>36.845081040331699</v>
      </c>
      <c r="L9" s="122">
        <v>64.147505968086435</v>
      </c>
      <c r="M9" s="122">
        <v>134.95167970547629</v>
      </c>
    </row>
    <row r="10" spans="1:13" ht="24" customHeight="1">
      <c r="A10" s="2" t="s">
        <v>74</v>
      </c>
      <c r="B10" s="108">
        <v>12</v>
      </c>
      <c r="C10" s="28">
        <v>25676</v>
      </c>
      <c r="D10" s="118">
        <v>3672</v>
      </c>
      <c r="E10" s="118">
        <v>15163</v>
      </c>
      <c r="F10" s="118">
        <v>6841</v>
      </c>
      <c r="G10" s="122">
        <v>14.301293036298491</v>
      </c>
      <c r="H10" s="122">
        <v>59.055148777068077</v>
      </c>
      <c r="I10" s="122">
        <v>26.643558186633431</v>
      </c>
      <c r="J10" s="122">
        <v>24.216843632526544</v>
      </c>
      <c r="K10" s="122">
        <v>45.11640176746026</v>
      </c>
      <c r="L10" s="122">
        <v>69.333245399986808</v>
      </c>
      <c r="M10" s="122">
        <v>186.30174291938997</v>
      </c>
    </row>
    <row r="11" spans="1:13" ht="24" customHeight="1">
      <c r="A11" s="2" t="s">
        <v>74</v>
      </c>
      <c r="B11" s="108">
        <v>17</v>
      </c>
      <c r="C11" s="28">
        <v>24703</v>
      </c>
      <c r="D11" s="118">
        <v>3256</v>
      </c>
      <c r="E11" s="118">
        <v>13919</v>
      </c>
      <c r="F11" s="118">
        <v>7528</v>
      </c>
      <c r="G11" s="122">
        <v>13.180585354005586</v>
      </c>
      <c r="H11" s="122">
        <v>56.345383151843912</v>
      </c>
      <c r="I11" s="122">
        <v>30.474031494150505</v>
      </c>
      <c r="J11" s="122">
        <v>15.192485092319853</v>
      </c>
      <c r="K11" s="122">
        <v>54.084345139737053</v>
      </c>
      <c r="L11" s="122">
        <v>77.476830232056898</v>
      </c>
      <c r="M11" s="122">
        <v>231.20393120393121</v>
      </c>
    </row>
    <row r="12" spans="1:13" ht="24" customHeight="1">
      <c r="A12" s="2" t="s">
        <v>74</v>
      </c>
      <c r="B12" s="108">
        <v>22</v>
      </c>
      <c r="C12" s="28">
        <f>SUM(D12:F12)</f>
        <v>23298</v>
      </c>
      <c r="D12" s="118">
        <v>2732</v>
      </c>
      <c r="E12" s="118">
        <v>12441</v>
      </c>
      <c r="F12" s="118">
        <v>8125</v>
      </c>
      <c r="G12" s="122">
        <f>(D12/C12)*100</f>
        <v>11.726328440209461</v>
      </c>
      <c r="H12" s="122">
        <f>(E12/C12)*100</f>
        <v>53.399433427762041</v>
      </c>
      <c r="I12" s="122">
        <f>(F12/C12)*100</f>
        <v>34.874238132028502</v>
      </c>
      <c r="J12" s="122">
        <f>(D12/E12)*100-8.2</f>
        <v>13.759649545856441</v>
      </c>
      <c r="K12" s="122">
        <f>(F12/E12)*100</f>
        <v>65.308254963427387</v>
      </c>
      <c r="L12" s="122">
        <f>((D12+F12)/E12)*100</f>
        <v>87.267904509283824</v>
      </c>
      <c r="M12" s="122">
        <f>(F12/D12)*100</f>
        <v>297.4011713030747</v>
      </c>
    </row>
    <row r="13" spans="1:13" ht="24" customHeight="1">
      <c r="A13" s="2" t="s">
        <v>74</v>
      </c>
      <c r="B13" s="108">
        <v>27</v>
      </c>
      <c r="C13" s="28">
        <f>SUM(D13:F13)+C26</f>
        <v>19758</v>
      </c>
      <c r="D13" s="118">
        <f>SUM(D15:D26)</f>
        <v>1951</v>
      </c>
      <c r="E13" s="118">
        <f>SUM(E15:E26)</f>
        <v>10472</v>
      </c>
      <c r="F13" s="118">
        <f>SUM(F15:F26)</f>
        <v>7230</v>
      </c>
      <c r="G13" s="122">
        <f>(D13/C13)*100</f>
        <v>9.8744812227958292</v>
      </c>
      <c r="H13" s="122">
        <f>(E13/C13)*100</f>
        <v>53.00131592266424</v>
      </c>
      <c r="I13" s="122">
        <f>(F13/C13)*100</f>
        <v>36.59277254782873</v>
      </c>
      <c r="J13" s="122">
        <f>(D13/E13)*100</f>
        <v>18.630634071810544</v>
      </c>
      <c r="K13" s="122">
        <f>(F13/E13)*100</f>
        <v>69.04125286478228</v>
      </c>
      <c r="L13" s="122">
        <f>((D13+F13)/E13)*100</f>
        <v>87.671886936592827</v>
      </c>
      <c r="M13" s="122">
        <f>(F13/D13)*100</f>
        <v>370.57919015889291</v>
      </c>
    </row>
    <row r="14" spans="1:13" ht="13.5" customHeight="1">
      <c r="A14" s="2"/>
      <c r="B14" s="2"/>
      <c r="C14" s="28"/>
      <c r="D14" s="118"/>
      <c r="E14" s="118"/>
      <c r="F14" s="118"/>
      <c r="G14" s="2"/>
      <c r="H14" s="122"/>
      <c r="I14" s="122"/>
      <c r="J14" s="122"/>
      <c r="K14" s="122"/>
      <c r="L14" s="122"/>
      <c r="M14" s="122"/>
    </row>
    <row r="15" spans="1:13" ht="24" customHeight="1">
      <c r="A15" s="2"/>
      <c r="B15" s="12" t="s">
        <v>25</v>
      </c>
      <c r="C15" s="28">
        <f t="shared" ref="C15:C25" si="0">SUM(D15:F15)</f>
        <v>4584</v>
      </c>
      <c r="D15" s="118">
        <v>468</v>
      </c>
      <c r="E15" s="118">
        <v>2452</v>
      </c>
      <c r="F15" s="118">
        <v>1664</v>
      </c>
      <c r="G15" s="122">
        <f t="shared" ref="G15:G25" si="1">(D15/C15)*100</f>
        <v>10.209424083769633</v>
      </c>
      <c r="H15" s="122">
        <f t="shared" ref="H15:H25" si="2">(E15/C15)*100</f>
        <v>53.490401396160557</v>
      </c>
      <c r="I15" s="122">
        <f t="shared" ref="I15:I25" si="3">(F15/C15)*100</f>
        <v>36.300174520069802</v>
      </c>
      <c r="J15" s="122">
        <f>(D15/E15)*100-8.2</f>
        <v>10.886460032626427</v>
      </c>
      <c r="K15" s="122">
        <f t="shared" ref="K15:K25" si="4">(F15/E15)*100</f>
        <v>67.862969004893969</v>
      </c>
      <c r="L15" s="122">
        <f t="shared" ref="L15:L25" si="5">((D15+F15)/E15)*100</f>
        <v>86.949429037520389</v>
      </c>
      <c r="M15" s="122">
        <f t="shared" ref="M15:M25" si="6">(F15/D15)*100</f>
        <v>355.55555555555554</v>
      </c>
    </row>
    <row r="16" spans="1:13" ht="24" customHeight="1">
      <c r="A16" s="2"/>
      <c r="B16" s="12" t="s">
        <v>26</v>
      </c>
      <c r="C16" s="28">
        <f t="shared" si="0"/>
        <v>31</v>
      </c>
      <c r="D16" s="118">
        <v>1</v>
      </c>
      <c r="E16" s="118">
        <v>16</v>
      </c>
      <c r="F16" s="118">
        <v>14</v>
      </c>
      <c r="G16" s="122">
        <f t="shared" si="1"/>
        <v>3.225806451612903</v>
      </c>
      <c r="H16" s="122">
        <f t="shared" si="2"/>
        <v>51.612903225806448</v>
      </c>
      <c r="I16" s="122">
        <f t="shared" si="3"/>
        <v>45.161290322580641</v>
      </c>
      <c r="J16" s="122">
        <f>(D16/E16)*100-9.4</f>
        <v>-3.1500000000000004</v>
      </c>
      <c r="K16" s="122">
        <f t="shared" si="4"/>
        <v>87.5</v>
      </c>
      <c r="L16" s="122">
        <f t="shared" si="5"/>
        <v>93.75</v>
      </c>
      <c r="M16" s="122">
        <f t="shared" si="6"/>
        <v>1400</v>
      </c>
    </row>
    <row r="17" spans="1:13" ht="24" customHeight="1">
      <c r="A17" s="2"/>
      <c r="B17" s="12" t="s">
        <v>28</v>
      </c>
      <c r="C17" s="28">
        <f t="shared" si="0"/>
        <v>1307</v>
      </c>
      <c r="D17" s="118">
        <v>109</v>
      </c>
      <c r="E17" s="118">
        <v>690</v>
      </c>
      <c r="F17" s="118">
        <v>508</v>
      </c>
      <c r="G17" s="122">
        <f t="shared" si="1"/>
        <v>8.3397092578423866</v>
      </c>
      <c r="H17" s="122">
        <f t="shared" si="2"/>
        <v>52.792654934965569</v>
      </c>
      <c r="I17" s="122">
        <f t="shared" si="3"/>
        <v>38.867635807192045</v>
      </c>
      <c r="J17" s="122">
        <f>(D17/E17)*100-8.6</f>
        <v>7.1971014492753635</v>
      </c>
      <c r="K17" s="122">
        <f t="shared" si="4"/>
        <v>73.623188405797109</v>
      </c>
      <c r="L17" s="122">
        <f t="shared" si="5"/>
        <v>89.420289855072468</v>
      </c>
      <c r="M17" s="122">
        <f t="shared" si="6"/>
        <v>466.05504587155957</v>
      </c>
    </row>
    <row r="18" spans="1:13" ht="24" customHeight="1">
      <c r="A18" s="2"/>
      <c r="B18" s="12" t="s">
        <v>30</v>
      </c>
      <c r="C18" s="28">
        <f t="shared" si="0"/>
        <v>3172</v>
      </c>
      <c r="D18" s="118">
        <v>304</v>
      </c>
      <c r="E18" s="118">
        <v>1610</v>
      </c>
      <c r="F18" s="118">
        <v>1258</v>
      </c>
      <c r="G18" s="122">
        <f t="shared" si="1"/>
        <v>9.5838587641866333</v>
      </c>
      <c r="H18" s="122">
        <f t="shared" si="2"/>
        <v>50.756620428751575</v>
      </c>
      <c r="I18" s="122">
        <f t="shared" si="3"/>
        <v>39.659520807061796</v>
      </c>
      <c r="J18" s="122">
        <f>(D18/E18)*100-7.8</f>
        <v>11.081987577639751</v>
      </c>
      <c r="K18" s="122">
        <f t="shared" si="4"/>
        <v>78.136645962732914</v>
      </c>
      <c r="L18" s="122">
        <f t="shared" si="5"/>
        <v>97.018633540372662</v>
      </c>
      <c r="M18" s="122">
        <f t="shared" si="6"/>
        <v>413.81578947368428</v>
      </c>
    </row>
    <row r="19" spans="1:13" ht="24" customHeight="1">
      <c r="A19" s="2"/>
      <c r="B19" s="12" t="s">
        <v>31</v>
      </c>
      <c r="C19" s="28">
        <f t="shared" si="0"/>
        <v>2075</v>
      </c>
      <c r="D19" s="118">
        <v>196</v>
      </c>
      <c r="E19" s="118">
        <v>1077</v>
      </c>
      <c r="F19" s="118">
        <v>802</v>
      </c>
      <c r="G19" s="122">
        <f t="shared" si="1"/>
        <v>9.4457831325301207</v>
      </c>
      <c r="H19" s="122">
        <f t="shared" si="2"/>
        <v>51.903614457831324</v>
      </c>
      <c r="I19" s="122">
        <f t="shared" si="3"/>
        <v>38.650602409638559</v>
      </c>
      <c r="J19" s="122">
        <f>(D19/E19)*100-8.5</f>
        <v>9.6987000928505118</v>
      </c>
      <c r="K19" s="122">
        <f t="shared" si="4"/>
        <v>74.4661095636026</v>
      </c>
      <c r="L19" s="122">
        <f t="shared" si="5"/>
        <v>92.664809656453102</v>
      </c>
      <c r="M19" s="122">
        <f t="shared" si="6"/>
        <v>409.18367346938783</v>
      </c>
    </row>
    <row r="20" spans="1:13" ht="24" customHeight="1">
      <c r="A20" s="2"/>
      <c r="B20" s="12" t="s">
        <v>32</v>
      </c>
      <c r="C20" s="28">
        <f t="shared" si="0"/>
        <v>3072</v>
      </c>
      <c r="D20" s="118">
        <v>379</v>
      </c>
      <c r="E20" s="118">
        <v>1655</v>
      </c>
      <c r="F20" s="118">
        <v>1038</v>
      </c>
      <c r="G20" s="122">
        <f t="shared" si="1"/>
        <v>12.337239583333332</v>
      </c>
      <c r="H20" s="122">
        <f t="shared" si="2"/>
        <v>53.873697916666664</v>
      </c>
      <c r="I20" s="122">
        <f t="shared" si="3"/>
        <v>33.7890625</v>
      </c>
      <c r="J20" s="122">
        <f>(D20/E20)*100-7</f>
        <v>15.900302114803626</v>
      </c>
      <c r="K20" s="122">
        <f t="shared" si="4"/>
        <v>62.719033232628398</v>
      </c>
      <c r="L20" s="122">
        <f t="shared" si="5"/>
        <v>85.619335347432028</v>
      </c>
      <c r="M20" s="122">
        <f t="shared" si="6"/>
        <v>273.87862796833775</v>
      </c>
    </row>
    <row r="21" spans="1:13" ht="24" customHeight="1">
      <c r="A21" s="2"/>
      <c r="B21" s="2" t="s">
        <v>33</v>
      </c>
      <c r="C21" s="28">
        <f t="shared" si="0"/>
        <v>1095</v>
      </c>
      <c r="D21" s="118">
        <v>91</v>
      </c>
      <c r="E21" s="118">
        <v>585</v>
      </c>
      <c r="F21" s="118">
        <v>419</v>
      </c>
      <c r="G21" s="122">
        <f t="shared" si="1"/>
        <v>8.3105022831050235</v>
      </c>
      <c r="H21" s="122">
        <f t="shared" si="2"/>
        <v>53.424657534246577</v>
      </c>
      <c r="I21" s="122">
        <f t="shared" si="3"/>
        <v>38.264840182648399</v>
      </c>
      <c r="J21" s="122">
        <f>(D21/E21)*100-9.9</f>
        <v>5.655555555555555</v>
      </c>
      <c r="K21" s="122">
        <f t="shared" si="4"/>
        <v>71.623931623931625</v>
      </c>
      <c r="L21" s="122">
        <f t="shared" si="5"/>
        <v>87.179487179487182</v>
      </c>
      <c r="M21" s="122">
        <f t="shared" si="6"/>
        <v>460.43956043956041</v>
      </c>
    </row>
    <row r="22" spans="1:13" ht="24" customHeight="1">
      <c r="A22" s="2"/>
      <c r="B22" s="12" t="s">
        <v>29</v>
      </c>
      <c r="C22" s="28">
        <f t="shared" si="0"/>
        <v>393</v>
      </c>
      <c r="D22" s="118">
        <v>24</v>
      </c>
      <c r="E22" s="118">
        <v>194</v>
      </c>
      <c r="F22" s="118">
        <v>175</v>
      </c>
      <c r="G22" s="122">
        <f t="shared" si="1"/>
        <v>6.1068702290076331</v>
      </c>
      <c r="H22" s="122">
        <f t="shared" si="2"/>
        <v>49.363867684478372</v>
      </c>
      <c r="I22" s="122">
        <f t="shared" si="3"/>
        <v>44.529262086513995</v>
      </c>
      <c r="J22" s="122">
        <f>(D22/E22)*100-11.1</f>
        <v>1.2711340206185575</v>
      </c>
      <c r="K22" s="122">
        <f t="shared" si="4"/>
        <v>90.206185567010309</v>
      </c>
      <c r="L22" s="122">
        <f t="shared" si="5"/>
        <v>102.57731958762886</v>
      </c>
      <c r="M22" s="122">
        <f t="shared" si="6"/>
        <v>729.16666666666674</v>
      </c>
    </row>
    <row r="23" spans="1:13" ht="24" customHeight="1">
      <c r="A23" s="2"/>
      <c r="B23" s="12" t="s">
        <v>35</v>
      </c>
      <c r="C23" s="28">
        <f t="shared" si="0"/>
        <v>274</v>
      </c>
      <c r="D23" s="118">
        <v>16</v>
      </c>
      <c r="E23" s="118">
        <v>125</v>
      </c>
      <c r="F23" s="118">
        <v>133</v>
      </c>
      <c r="G23" s="122">
        <f t="shared" si="1"/>
        <v>5.8394160583941606</v>
      </c>
      <c r="H23" s="122">
        <f t="shared" si="2"/>
        <v>45.620437956204377</v>
      </c>
      <c r="I23" s="122">
        <f t="shared" si="3"/>
        <v>48.540145985401459</v>
      </c>
      <c r="J23" s="122">
        <f>(D23/E23)*100-8.4</f>
        <v>4.4000000000000004</v>
      </c>
      <c r="K23" s="122">
        <f t="shared" si="4"/>
        <v>106.4</v>
      </c>
      <c r="L23" s="122">
        <f t="shared" si="5"/>
        <v>119.19999999999999</v>
      </c>
      <c r="M23" s="122">
        <f t="shared" si="6"/>
        <v>831.25</v>
      </c>
    </row>
    <row r="24" spans="1:13" ht="24" customHeight="1">
      <c r="A24" s="2"/>
      <c r="B24" s="12" t="s">
        <v>37</v>
      </c>
      <c r="C24" s="28">
        <f t="shared" si="0"/>
        <v>1900</v>
      </c>
      <c r="D24" s="118">
        <v>200</v>
      </c>
      <c r="E24" s="118">
        <v>1087</v>
      </c>
      <c r="F24" s="118">
        <v>613</v>
      </c>
      <c r="G24" s="122">
        <f t="shared" si="1"/>
        <v>10.526315789473683</v>
      </c>
      <c r="H24" s="122">
        <f t="shared" si="2"/>
        <v>57.21052631578948</v>
      </c>
      <c r="I24" s="122">
        <f t="shared" si="3"/>
        <v>32.263157894736842</v>
      </c>
      <c r="J24" s="122">
        <f>(D24/E24)*100-7.3</f>
        <v>11.099264029438821</v>
      </c>
      <c r="K24" s="122">
        <f t="shared" si="4"/>
        <v>56.393744250229993</v>
      </c>
      <c r="L24" s="122">
        <f t="shared" si="5"/>
        <v>74.793008279668811</v>
      </c>
      <c r="M24" s="122">
        <f t="shared" si="6"/>
        <v>306.5</v>
      </c>
    </row>
    <row r="25" spans="1:13" ht="24" customHeight="1">
      <c r="A25" s="2"/>
      <c r="B25" s="11" t="s">
        <v>38</v>
      </c>
      <c r="C25" s="28">
        <f t="shared" si="0"/>
        <v>1750</v>
      </c>
      <c r="D25" s="118">
        <v>163</v>
      </c>
      <c r="E25" s="118">
        <v>981</v>
      </c>
      <c r="F25" s="118">
        <v>606</v>
      </c>
      <c r="G25" s="122">
        <f t="shared" si="1"/>
        <v>9.3142857142857132</v>
      </c>
      <c r="H25" s="122">
        <f t="shared" si="2"/>
        <v>56.057142857142864</v>
      </c>
      <c r="I25" s="122">
        <f t="shared" si="3"/>
        <v>34.628571428571433</v>
      </c>
      <c r="J25" s="122">
        <f>(D25/E25)*100-7.7</f>
        <v>8.9156982670744149</v>
      </c>
      <c r="K25" s="122">
        <f t="shared" si="4"/>
        <v>61.773700305810394</v>
      </c>
      <c r="L25" s="122">
        <f t="shared" si="5"/>
        <v>78.389398572884815</v>
      </c>
      <c r="M25" s="122">
        <f t="shared" si="6"/>
        <v>371.77914110429447</v>
      </c>
    </row>
    <row r="26" spans="1:13" ht="24" customHeight="1">
      <c r="A26" s="6"/>
      <c r="B26" s="11" t="s">
        <v>19</v>
      </c>
      <c r="C26" s="28">
        <v>105</v>
      </c>
      <c r="D26" s="38"/>
      <c r="E26" s="38"/>
      <c r="F26" s="38"/>
      <c r="G26" s="6"/>
      <c r="H26" s="6"/>
      <c r="I26" s="6"/>
      <c r="J26" s="6"/>
      <c r="K26" s="6"/>
      <c r="L26" s="6"/>
      <c r="M26" s="6"/>
    </row>
    <row r="27" spans="1:13" ht="18" customHeight="1">
      <c r="A27" s="104"/>
      <c r="B27" s="109"/>
      <c r="C27" s="114"/>
      <c r="D27" s="119"/>
      <c r="E27" s="119"/>
      <c r="F27" s="119"/>
      <c r="G27" s="104"/>
      <c r="H27" s="104"/>
      <c r="I27" s="104"/>
      <c r="J27" s="104"/>
      <c r="K27" s="104"/>
      <c r="L27" s="104"/>
      <c r="M27" s="104"/>
    </row>
    <row r="28" spans="1:13" ht="14.25"/>
    <row r="29" spans="1:13">
      <c r="A29" s="2" t="s">
        <v>61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105" t="s">
        <v>75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2"/>
      <c r="M30" s="2"/>
    </row>
    <row r="31" spans="1:13" ht="7.5" customHeight="1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2"/>
      <c r="M31" s="2"/>
    </row>
    <row r="32" spans="1:13">
      <c r="A32" s="105"/>
      <c r="B32" s="110" t="s">
        <v>73</v>
      </c>
      <c r="C32" s="110"/>
      <c r="D32" s="120" t="s">
        <v>76</v>
      </c>
      <c r="E32" s="105"/>
      <c r="F32" s="105"/>
      <c r="G32" s="105"/>
      <c r="H32" s="105"/>
      <c r="I32" s="105"/>
      <c r="J32" s="105"/>
      <c r="K32" s="105"/>
      <c r="L32" s="2"/>
      <c r="M32" s="2"/>
    </row>
    <row r="33" spans="1:16">
      <c r="A33" s="2"/>
      <c r="B33" s="95" t="s">
        <v>78</v>
      </c>
      <c r="C33" s="95"/>
      <c r="D33" s="120"/>
      <c r="E33" s="2"/>
      <c r="F33" s="2"/>
      <c r="G33" s="2"/>
      <c r="H33" s="2"/>
      <c r="I33" s="2"/>
      <c r="J33" s="2"/>
      <c r="K33" s="2"/>
      <c r="L33" s="2"/>
      <c r="M33" s="2"/>
    </row>
    <row r="34" spans="1:1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6">
      <c r="A35" s="105" t="s">
        <v>69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6" ht="7.5" customHeight="1">
      <c r="A36" s="10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6">
      <c r="A37" s="2"/>
      <c r="B37" s="110" t="s">
        <v>23</v>
      </c>
      <c r="C37" s="110"/>
      <c r="D37" s="120" t="s">
        <v>76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29"/>
      <c r="O37" s="129"/>
      <c r="P37" s="129"/>
    </row>
    <row r="38" spans="1:16">
      <c r="A38" s="105"/>
      <c r="B38" s="95" t="s">
        <v>78</v>
      </c>
      <c r="C38" s="95"/>
      <c r="D38" s="120"/>
      <c r="E38" s="105"/>
      <c r="F38" s="105"/>
      <c r="G38" s="105"/>
      <c r="H38" s="105"/>
      <c r="I38" s="105"/>
      <c r="J38" s="105"/>
      <c r="K38" s="105"/>
      <c r="L38" s="105"/>
      <c r="M38" s="105"/>
      <c r="N38" s="129"/>
      <c r="O38" s="129"/>
      <c r="P38" s="129"/>
    </row>
    <row r="39" spans="1:16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6">
      <c r="A40" s="105" t="s">
        <v>54</v>
      </c>
      <c r="B40" s="105"/>
      <c r="C40" s="105"/>
      <c r="D40" s="105"/>
      <c r="E40" s="105"/>
      <c r="F40" s="105"/>
      <c r="G40" s="105"/>
      <c r="H40" s="105"/>
      <c r="I40" s="2"/>
      <c r="J40" s="95"/>
      <c r="K40" s="2"/>
      <c r="L40" s="105"/>
      <c r="M40" s="2"/>
    </row>
    <row r="41" spans="1:16" ht="7.5" customHeight="1">
      <c r="A41" s="105"/>
      <c r="B41" s="105"/>
      <c r="C41" s="105"/>
      <c r="D41" s="105"/>
      <c r="E41" s="105"/>
      <c r="F41" s="105"/>
      <c r="G41" s="105"/>
      <c r="H41" s="105"/>
      <c r="I41" s="2"/>
      <c r="J41" s="95"/>
      <c r="K41" s="2"/>
      <c r="L41" s="105"/>
      <c r="M41" s="2"/>
    </row>
    <row r="42" spans="1:16">
      <c r="A42" s="105"/>
      <c r="B42" s="111" t="s">
        <v>40</v>
      </c>
      <c r="C42" s="111"/>
      <c r="D42" s="111"/>
      <c r="E42" s="111"/>
      <c r="F42" s="106" t="s">
        <v>76</v>
      </c>
      <c r="G42" s="105"/>
      <c r="H42" s="105"/>
      <c r="I42" s="2"/>
      <c r="J42" s="95"/>
      <c r="K42" s="2"/>
      <c r="L42" s="105"/>
      <c r="M42" s="2"/>
    </row>
    <row r="43" spans="1:16">
      <c r="A43" s="2"/>
      <c r="B43" s="95" t="s">
        <v>78</v>
      </c>
      <c r="C43" s="95"/>
      <c r="D43" s="95"/>
      <c r="E43" s="95"/>
      <c r="F43" s="106"/>
      <c r="G43" s="2"/>
      <c r="H43" s="2"/>
      <c r="I43" s="2"/>
      <c r="J43" s="2"/>
      <c r="K43" s="2"/>
      <c r="L43" s="2"/>
      <c r="M43" s="2"/>
    </row>
    <row r="44" spans="1:1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6">
      <c r="A45" s="106" t="s">
        <v>12</v>
      </c>
      <c r="B45" s="106"/>
      <c r="C45" s="106"/>
      <c r="D45" s="106"/>
      <c r="E45" s="106"/>
      <c r="F45" s="106"/>
      <c r="G45" s="106"/>
      <c r="H45" s="106"/>
      <c r="I45" s="106"/>
      <c r="J45" s="110" t="s">
        <v>42</v>
      </c>
      <c r="K45" s="110"/>
      <c r="L45" s="106" t="s">
        <v>76</v>
      </c>
      <c r="M45" s="2"/>
    </row>
    <row r="46" spans="1:16" ht="14.25" customHeight="1">
      <c r="A46" s="106"/>
      <c r="B46" s="106"/>
      <c r="C46" s="106"/>
      <c r="D46" s="106"/>
      <c r="E46" s="106"/>
      <c r="F46" s="106"/>
      <c r="G46" s="106"/>
      <c r="H46" s="106"/>
      <c r="I46" s="106"/>
      <c r="J46" s="108" t="s">
        <v>73</v>
      </c>
      <c r="K46" s="108"/>
      <c r="L46" s="106"/>
      <c r="M46" s="2"/>
    </row>
  </sheetData>
  <mergeCells count="19">
    <mergeCell ref="L1:M1"/>
    <mergeCell ref="C5:F5"/>
    <mergeCell ref="G5:I5"/>
    <mergeCell ref="J5:M5"/>
    <mergeCell ref="B32:C32"/>
    <mergeCell ref="B33:C33"/>
    <mergeCell ref="B37:C37"/>
    <mergeCell ref="B38:C38"/>
    <mergeCell ref="B42:E42"/>
    <mergeCell ref="B43:E43"/>
    <mergeCell ref="J45:K45"/>
    <mergeCell ref="J46:K46"/>
    <mergeCell ref="A5:B7"/>
    <mergeCell ref="C6:C7"/>
    <mergeCell ref="D32:D33"/>
    <mergeCell ref="D37:D38"/>
    <mergeCell ref="F42:F43"/>
    <mergeCell ref="A45:I46"/>
    <mergeCell ref="L45:L46"/>
  </mergeCells>
  <phoneticPr fontId="2"/>
  <pageMargins left="0.70866141732283472" right="0.70866141732283472" top="0.74803149606299213" bottom="0.74803149606299213" header="0.31496062992125984" footer="0.31496062992125984"/>
  <pageSetup paperSize="9" scale="92" fitToWidth="1" fitToHeight="1" orientation="portrait" usePrinterDefaults="1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49"/>
  <sheetViews>
    <sheetView view="pageBreakPreview" topLeftCell="I1" zoomScale="85" zoomScaleSheetLayoutView="85" workbookViewId="0">
      <pane ySplit="5" topLeftCell="A6" activePane="bottomLeft" state="frozen"/>
      <selection pane="bottomLeft" activeCell="AE18" sqref="AE18"/>
    </sheetView>
  </sheetViews>
  <sheetFormatPr defaultRowHeight="13.5"/>
  <cols>
    <col min="1" max="1" width="2.5" customWidth="1"/>
    <col min="2" max="2" width="12.5" customWidth="1"/>
    <col min="4" max="10" width="9" customWidth="1"/>
    <col min="11" max="11" width="2.5" customWidth="1"/>
    <col min="12" max="12" width="12.5" customWidth="1"/>
    <col min="13" max="26" width="9" customWidth="1"/>
    <col min="27" max="27" width="8.125" customWidth="1"/>
    <col min="28" max="28" width="2.5" customWidth="1"/>
    <col min="29" max="29" width="10.625" customWidth="1"/>
  </cols>
  <sheetData>
    <row r="1" spans="1:29" ht="14.25">
      <c r="A1" s="2"/>
      <c r="B1" s="2"/>
      <c r="C1" s="2"/>
      <c r="D1" s="2"/>
      <c r="E1" s="2"/>
      <c r="F1" s="2"/>
      <c r="G1" s="2"/>
      <c r="H1" s="2"/>
      <c r="I1" s="81"/>
      <c r="J1" s="100" t="s">
        <v>141</v>
      </c>
      <c r="K1" s="1" t="s">
        <v>64</v>
      </c>
      <c r="L1" s="1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6"/>
      <c r="AC1" s="100" t="s">
        <v>186</v>
      </c>
    </row>
    <row r="2" spans="1:2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4.25">
      <c r="A3" s="3" t="s">
        <v>20</v>
      </c>
      <c r="B3" s="139"/>
      <c r="C3" s="139"/>
      <c r="D3" s="2"/>
      <c r="E3" s="2"/>
      <c r="F3" s="2"/>
      <c r="G3" s="16"/>
      <c r="H3" s="16"/>
      <c r="I3" s="16"/>
      <c r="J3" s="81" t="s">
        <v>143</v>
      </c>
      <c r="K3" s="15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6"/>
      <c r="AA3" s="16"/>
      <c r="AB3" s="16"/>
      <c r="AC3" s="81" t="s">
        <v>143</v>
      </c>
    </row>
    <row r="4" spans="1:29" ht="7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18" customHeight="1">
      <c r="A5" s="130" t="s">
        <v>17</v>
      </c>
      <c r="B5" s="140"/>
      <c r="C5" s="146" t="s">
        <v>15</v>
      </c>
      <c r="D5" s="150" t="s">
        <v>46</v>
      </c>
      <c r="E5" s="150" t="s">
        <v>79</v>
      </c>
      <c r="F5" s="150" t="s">
        <v>80</v>
      </c>
      <c r="G5" s="150" t="s">
        <v>81</v>
      </c>
      <c r="H5" s="150" t="s">
        <v>83</v>
      </c>
      <c r="I5" s="150" t="s">
        <v>84</v>
      </c>
      <c r="J5" s="150" t="s">
        <v>85</v>
      </c>
      <c r="K5" s="130" t="s">
        <v>17</v>
      </c>
      <c r="L5" s="140"/>
      <c r="M5" s="150" t="s">
        <v>86</v>
      </c>
      <c r="N5" s="150" t="s">
        <v>87</v>
      </c>
      <c r="O5" s="150" t="s">
        <v>88</v>
      </c>
      <c r="P5" s="150" t="s">
        <v>68</v>
      </c>
      <c r="Q5" s="150" t="s">
        <v>89</v>
      </c>
      <c r="R5" s="150" t="s">
        <v>90</v>
      </c>
      <c r="S5" s="150" t="s">
        <v>93</v>
      </c>
      <c r="T5" s="150" t="s">
        <v>94</v>
      </c>
      <c r="U5" s="150" t="s">
        <v>95</v>
      </c>
      <c r="V5" s="150" t="s">
        <v>5</v>
      </c>
      <c r="W5" s="150" t="s">
        <v>96</v>
      </c>
      <c r="X5" s="150" t="s">
        <v>97</v>
      </c>
      <c r="Y5" s="150" t="s">
        <v>98</v>
      </c>
      <c r="Z5" s="150" t="s">
        <v>99</v>
      </c>
      <c r="AA5" s="150" t="s">
        <v>19</v>
      </c>
      <c r="AB5" s="166" t="s">
        <v>17</v>
      </c>
      <c r="AC5" s="171"/>
    </row>
    <row r="6" spans="1:29" ht="6.75" customHeight="1">
      <c r="A6" s="10"/>
      <c r="B6" s="10"/>
      <c r="C6" s="24"/>
      <c r="D6" s="10"/>
      <c r="E6" s="10"/>
      <c r="F6" s="10"/>
      <c r="G6" s="10"/>
      <c r="H6" s="10"/>
      <c r="I6" s="10"/>
      <c r="J6" s="10"/>
      <c r="K6" s="10"/>
      <c r="L6" s="10"/>
      <c r="M6" s="15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90"/>
      <c r="AC6" s="95"/>
    </row>
    <row r="7" spans="1:29" ht="18" customHeight="1">
      <c r="A7" s="131" t="s">
        <v>7</v>
      </c>
      <c r="B7" s="141"/>
      <c r="C7" s="147">
        <v>24709</v>
      </c>
      <c r="D7" s="151">
        <v>928</v>
      </c>
      <c r="E7" s="151">
        <v>1075</v>
      </c>
      <c r="F7" s="151">
        <v>1253</v>
      </c>
      <c r="G7" s="151">
        <v>1040</v>
      </c>
      <c r="H7" s="151">
        <v>747</v>
      </c>
      <c r="I7" s="151">
        <v>1083</v>
      </c>
      <c r="J7" s="151">
        <v>1258</v>
      </c>
      <c r="K7" s="131" t="s">
        <v>7</v>
      </c>
      <c r="L7" s="141"/>
      <c r="M7" s="147">
        <v>1305</v>
      </c>
      <c r="N7" s="151">
        <v>1427</v>
      </c>
      <c r="O7" s="151">
        <v>1518</v>
      </c>
      <c r="P7" s="151">
        <v>1780</v>
      </c>
      <c r="Q7" s="151">
        <v>1909</v>
      </c>
      <c r="R7" s="151">
        <v>1852</v>
      </c>
      <c r="S7" s="151">
        <v>1881</v>
      </c>
      <c r="T7" s="151">
        <v>1941</v>
      </c>
      <c r="U7" s="151">
        <v>1613</v>
      </c>
      <c r="V7" s="151">
        <v>1106</v>
      </c>
      <c r="W7" s="151">
        <v>625</v>
      </c>
      <c r="X7" s="155">
        <v>278</v>
      </c>
      <c r="Y7" s="155">
        <v>78</v>
      </c>
      <c r="Z7" s="155">
        <v>6</v>
      </c>
      <c r="AA7" s="155">
        <v>6</v>
      </c>
      <c r="AB7" s="167" t="s">
        <v>7</v>
      </c>
      <c r="AC7" s="131"/>
    </row>
    <row r="8" spans="1:29" ht="18" customHeight="1">
      <c r="A8" s="131" t="s">
        <v>100</v>
      </c>
      <c r="B8" s="141"/>
      <c r="C8" s="147">
        <f>SUM(D8:J8,M8:AA8)</f>
        <v>23300</v>
      </c>
      <c r="D8" s="151">
        <v>686</v>
      </c>
      <c r="E8" s="151">
        <v>970</v>
      </c>
      <c r="F8" s="151">
        <v>1076</v>
      </c>
      <c r="G8" s="151">
        <v>935</v>
      </c>
      <c r="H8" s="151">
        <v>556</v>
      </c>
      <c r="I8" s="151">
        <v>824</v>
      </c>
      <c r="J8" s="151">
        <v>1037</v>
      </c>
      <c r="K8" s="131" t="s">
        <v>100</v>
      </c>
      <c r="L8" s="141"/>
      <c r="M8" s="147">
        <v>1293</v>
      </c>
      <c r="N8" s="151">
        <v>1318</v>
      </c>
      <c r="O8" s="151">
        <v>1400</v>
      </c>
      <c r="P8" s="151">
        <v>1486</v>
      </c>
      <c r="Q8" s="151">
        <v>1705</v>
      </c>
      <c r="R8" s="151">
        <v>1887</v>
      </c>
      <c r="S8" s="151">
        <v>1841</v>
      </c>
      <c r="T8" s="151">
        <v>1844</v>
      </c>
      <c r="U8" s="151">
        <v>1785</v>
      </c>
      <c r="V8" s="151">
        <v>1403</v>
      </c>
      <c r="W8" s="151">
        <v>788</v>
      </c>
      <c r="X8" s="155">
        <v>344</v>
      </c>
      <c r="Y8" s="155">
        <v>106</v>
      </c>
      <c r="Z8" s="155">
        <v>14</v>
      </c>
      <c r="AA8" s="155">
        <v>2</v>
      </c>
      <c r="AB8" s="167" t="s">
        <v>100</v>
      </c>
      <c r="AC8" s="131"/>
    </row>
    <row r="9" spans="1:29" ht="18" customHeight="1">
      <c r="A9" s="131"/>
      <c r="B9" s="141"/>
      <c r="C9" s="147"/>
      <c r="D9" s="151"/>
      <c r="E9" s="151"/>
      <c r="F9" s="151"/>
      <c r="G9" s="151"/>
      <c r="H9" s="151"/>
      <c r="I9" s="151"/>
      <c r="J9" s="151"/>
      <c r="K9" s="131"/>
      <c r="L9" s="141"/>
      <c r="M9" s="147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5"/>
      <c r="Y9" s="155"/>
      <c r="Z9" s="155"/>
      <c r="AA9" s="155"/>
      <c r="AB9" s="167"/>
      <c r="AC9" s="131"/>
    </row>
    <row r="10" spans="1:29" ht="18" customHeight="1">
      <c r="A10" s="131" t="s">
        <v>138</v>
      </c>
      <c r="B10" s="141"/>
      <c r="C10" s="147">
        <f>(SUM(D10:J10))+(SUM(M10:AA10))</f>
        <v>19758</v>
      </c>
      <c r="D10" s="151">
        <f t="shared" ref="D10:J10" si="0">SUM(D12:D22)</f>
        <v>507</v>
      </c>
      <c r="E10" s="151">
        <f t="shared" si="0"/>
        <v>603</v>
      </c>
      <c r="F10" s="151">
        <f t="shared" si="0"/>
        <v>841</v>
      </c>
      <c r="G10" s="151">
        <f t="shared" si="0"/>
        <v>788</v>
      </c>
      <c r="H10" s="151">
        <f t="shared" si="0"/>
        <v>509</v>
      </c>
      <c r="I10" s="151">
        <f t="shared" si="0"/>
        <v>654</v>
      </c>
      <c r="J10" s="151">
        <f t="shared" si="0"/>
        <v>830</v>
      </c>
      <c r="K10" s="131" t="s">
        <v>138</v>
      </c>
      <c r="L10" s="141"/>
      <c r="M10" s="147">
        <f t="shared" ref="M10:AA10" si="1">SUM(M12:M22)</f>
        <v>1001</v>
      </c>
      <c r="N10" s="159">
        <f t="shared" si="1"/>
        <v>1190</v>
      </c>
      <c r="O10" s="159">
        <f t="shared" si="1"/>
        <v>1252</v>
      </c>
      <c r="P10" s="159">
        <f t="shared" si="1"/>
        <v>1271</v>
      </c>
      <c r="Q10" s="159">
        <f t="shared" si="1"/>
        <v>1346</v>
      </c>
      <c r="R10" s="159">
        <f t="shared" si="1"/>
        <v>1631</v>
      </c>
      <c r="S10" s="159">
        <f t="shared" si="1"/>
        <v>1698</v>
      </c>
      <c r="T10" s="159">
        <f t="shared" si="1"/>
        <v>1520</v>
      </c>
      <c r="U10" s="159">
        <f t="shared" si="1"/>
        <v>1410</v>
      </c>
      <c r="V10" s="159">
        <f t="shared" si="1"/>
        <v>1256</v>
      </c>
      <c r="W10" s="159">
        <f t="shared" si="1"/>
        <v>809</v>
      </c>
      <c r="X10" s="159">
        <f t="shared" si="1"/>
        <v>396</v>
      </c>
      <c r="Y10" s="159">
        <f t="shared" si="1"/>
        <v>122</v>
      </c>
      <c r="Z10" s="159">
        <f t="shared" si="1"/>
        <v>19</v>
      </c>
      <c r="AA10" s="159">
        <f t="shared" si="1"/>
        <v>105</v>
      </c>
      <c r="AB10" s="167" t="s">
        <v>138</v>
      </c>
      <c r="AC10" s="131"/>
    </row>
    <row r="11" spans="1:29" ht="6" customHeight="1">
      <c r="A11" s="132"/>
      <c r="B11" s="132"/>
      <c r="C11" s="148"/>
      <c r="D11" s="152"/>
      <c r="E11" s="152"/>
      <c r="F11" s="152"/>
      <c r="G11" s="152"/>
      <c r="H11" s="152"/>
      <c r="I11" s="152"/>
      <c r="J11" s="152"/>
      <c r="K11" s="152"/>
      <c r="L11" s="152"/>
      <c r="M11" s="148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60"/>
      <c r="AB11" s="168"/>
      <c r="AC11" s="132"/>
    </row>
    <row r="12" spans="1:29" ht="18" customHeight="1">
      <c r="A12" s="133"/>
      <c r="B12" s="142" t="s">
        <v>101</v>
      </c>
      <c r="C12" s="147">
        <f t="shared" ref="C12:C22" si="2">(SUM(D12:J12))+(SUM(M12:AA12))</f>
        <v>4596</v>
      </c>
      <c r="D12" s="151">
        <f t="shared" ref="D12:J12" si="3">D25+D38</f>
        <v>100</v>
      </c>
      <c r="E12" s="151">
        <f t="shared" si="3"/>
        <v>135</v>
      </c>
      <c r="F12" s="151">
        <f t="shared" si="3"/>
        <v>233</v>
      </c>
      <c r="G12" s="151">
        <f t="shared" si="3"/>
        <v>238</v>
      </c>
      <c r="H12" s="151">
        <f t="shared" si="3"/>
        <v>102</v>
      </c>
      <c r="I12" s="151">
        <f t="shared" si="3"/>
        <v>148</v>
      </c>
      <c r="J12" s="151">
        <f t="shared" si="3"/>
        <v>176</v>
      </c>
      <c r="K12" s="133"/>
      <c r="L12" s="142" t="s">
        <v>101</v>
      </c>
      <c r="M12" s="147">
        <f t="shared" ref="M12:AA12" si="4">M25+M38</f>
        <v>233</v>
      </c>
      <c r="N12" s="159">
        <f t="shared" si="4"/>
        <v>302</v>
      </c>
      <c r="O12" s="159">
        <f t="shared" si="4"/>
        <v>332</v>
      </c>
      <c r="P12" s="159">
        <f t="shared" si="4"/>
        <v>335</v>
      </c>
      <c r="Q12" s="159">
        <f t="shared" si="4"/>
        <v>285</v>
      </c>
      <c r="R12" s="159">
        <f t="shared" si="4"/>
        <v>301</v>
      </c>
      <c r="S12" s="159">
        <f t="shared" si="4"/>
        <v>346</v>
      </c>
      <c r="T12" s="159">
        <f t="shared" si="4"/>
        <v>340</v>
      </c>
      <c r="U12" s="159">
        <f t="shared" si="4"/>
        <v>311</v>
      </c>
      <c r="V12" s="159">
        <f t="shared" si="4"/>
        <v>259</v>
      </c>
      <c r="W12" s="159">
        <f t="shared" si="4"/>
        <v>205</v>
      </c>
      <c r="X12" s="159">
        <f t="shared" si="4"/>
        <v>140</v>
      </c>
      <c r="Y12" s="159">
        <f t="shared" si="4"/>
        <v>52</v>
      </c>
      <c r="Z12" s="159">
        <f t="shared" si="4"/>
        <v>11</v>
      </c>
      <c r="AA12" s="159">
        <f t="shared" si="4"/>
        <v>12</v>
      </c>
      <c r="AB12" s="169"/>
      <c r="AC12" s="172" t="s">
        <v>101</v>
      </c>
    </row>
    <row r="13" spans="1:29" ht="18" customHeight="1">
      <c r="A13" s="133"/>
      <c r="B13" s="142" t="s">
        <v>102</v>
      </c>
      <c r="C13" s="147">
        <f t="shared" si="2"/>
        <v>31</v>
      </c>
      <c r="D13" s="151">
        <f>D39</f>
        <v>1</v>
      </c>
      <c r="E13" s="155" t="s">
        <v>145</v>
      </c>
      <c r="F13" s="155" t="s">
        <v>145</v>
      </c>
      <c r="G13" s="155" t="s">
        <v>145</v>
      </c>
      <c r="H13" s="151">
        <f t="shared" ref="H13:H22" si="5">H26+H39</f>
        <v>3</v>
      </c>
      <c r="I13" s="151">
        <f>I26</f>
        <v>1</v>
      </c>
      <c r="J13" s="151">
        <f>J26</f>
        <v>2</v>
      </c>
      <c r="K13" s="133"/>
      <c r="L13" s="142" t="s">
        <v>102</v>
      </c>
      <c r="M13" s="147">
        <f>M26</f>
        <v>2</v>
      </c>
      <c r="N13" s="155" t="s">
        <v>145</v>
      </c>
      <c r="O13" s="159">
        <f t="shared" ref="O13:P22" si="6">O26+O39</f>
        <v>3</v>
      </c>
      <c r="P13" s="159">
        <f t="shared" si="6"/>
        <v>2</v>
      </c>
      <c r="Q13" s="159">
        <f>Q26</f>
        <v>1</v>
      </c>
      <c r="R13" s="159">
        <f t="shared" ref="R13:R22" si="7">R26+R39</f>
        <v>2</v>
      </c>
      <c r="S13" s="159">
        <f>S26</f>
        <v>4</v>
      </c>
      <c r="T13" s="159">
        <f>T39</f>
        <v>3</v>
      </c>
      <c r="U13" s="159">
        <f t="shared" ref="U13:V22" si="8">U26+U39</f>
        <v>4</v>
      </c>
      <c r="V13" s="159">
        <f t="shared" si="8"/>
        <v>3</v>
      </c>
      <c r="W13" s="155" t="s">
        <v>145</v>
      </c>
      <c r="X13" s="155" t="s">
        <v>145</v>
      </c>
      <c r="Y13" s="155" t="s">
        <v>145</v>
      </c>
      <c r="Z13" s="155" t="s">
        <v>145</v>
      </c>
      <c r="AA13" s="155" t="s">
        <v>145</v>
      </c>
      <c r="AB13" s="169"/>
      <c r="AC13" s="172" t="s">
        <v>102</v>
      </c>
    </row>
    <row r="14" spans="1:29" ht="18" customHeight="1">
      <c r="A14" s="133"/>
      <c r="B14" s="142" t="s">
        <v>103</v>
      </c>
      <c r="C14" s="147">
        <f t="shared" si="2"/>
        <v>1312</v>
      </c>
      <c r="D14" s="151">
        <f t="shared" ref="D14:G19" si="9">D27+D40</f>
        <v>28</v>
      </c>
      <c r="E14" s="151">
        <f t="shared" si="9"/>
        <v>26</v>
      </c>
      <c r="F14" s="151">
        <f t="shared" si="9"/>
        <v>55</v>
      </c>
      <c r="G14" s="151">
        <f t="shared" si="9"/>
        <v>57</v>
      </c>
      <c r="H14" s="151">
        <f t="shared" si="5"/>
        <v>38</v>
      </c>
      <c r="I14" s="151">
        <f t="shared" ref="I14:J22" si="10">I27+I40</f>
        <v>39</v>
      </c>
      <c r="J14" s="151">
        <f t="shared" si="10"/>
        <v>50</v>
      </c>
      <c r="K14" s="133"/>
      <c r="L14" s="142" t="s">
        <v>103</v>
      </c>
      <c r="M14" s="147">
        <f t="shared" ref="M14:N22" si="11">M27+M40</f>
        <v>65</v>
      </c>
      <c r="N14" s="159">
        <f t="shared" si="11"/>
        <v>74</v>
      </c>
      <c r="O14" s="159">
        <f t="shared" si="6"/>
        <v>66</v>
      </c>
      <c r="P14" s="159">
        <f t="shared" si="6"/>
        <v>85</v>
      </c>
      <c r="Q14" s="159">
        <f t="shared" ref="Q14:Q22" si="12">Q27+Q40</f>
        <v>94</v>
      </c>
      <c r="R14" s="159">
        <f t="shared" si="7"/>
        <v>122</v>
      </c>
      <c r="S14" s="159">
        <f t="shared" ref="S14:T22" si="13">S27+S40</f>
        <v>131</v>
      </c>
      <c r="T14" s="159">
        <f t="shared" si="13"/>
        <v>94</v>
      </c>
      <c r="U14" s="159">
        <f t="shared" si="8"/>
        <v>95</v>
      </c>
      <c r="V14" s="159">
        <f t="shared" si="8"/>
        <v>96</v>
      </c>
      <c r="W14" s="159">
        <f t="shared" ref="W14:Y18" si="14">W27+W40</f>
        <v>56</v>
      </c>
      <c r="X14" s="159">
        <f t="shared" si="14"/>
        <v>29</v>
      </c>
      <c r="Y14" s="159">
        <f t="shared" si="14"/>
        <v>7</v>
      </c>
      <c r="Z14" s="155" t="s">
        <v>145</v>
      </c>
      <c r="AA14" s="159">
        <f>AA27</f>
        <v>5</v>
      </c>
      <c r="AB14" s="169"/>
      <c r="AC14" s="172" t="s">
        <v>103</v>
      </c>
    </row>
    <row r="15" spans="1:29" ht="18" customHeight="1">
      <c r="A15" s="133" t="s">
        <v>104</v>
      </c>
      <c r="B15" s="142" t="s">
        <v>106</v>
      </c>
      <c r="C15" s="147">
        <f t="shared" si="2"/>
        <v>3172</v>
      </c>
      <c r="D15" s="151">
        <f t="shared" si="9"/>
        <v>94</v>
      </c>
      <c r="E15" s="151">
        <f t="shared" si="9"/>
        <v>102</v>
      </c>
      <c r="F15" s="151">
        <f t="shared" si="9"/>
        <v>108</v>
      </c>
      <c r="G15" s="151">
        <f t="shared" si="9"/>
        <v>103</v>
      </c>
      <c r="H15" s="151">
        <f t="shared" si="5"/>
        <v>76</v>
      </c>
      <c r="I15" s="151">
        <f t="shared" si="10"/>
        <v>105</v>
      </c>
      <c r="J15" s="151">
        <f t="shared" si="10"/>
        <v>168</v>
      </c>
      <c r="K15" s="133" t="s">
        <v>104</v>
      </c>
      <c r="L15" s="142" t="s">
        <v>106</v>
      </c>
      <c r="M15" s="147">
        <f t="shared" si="11"/>
        <v>141</v>
      </c>
      <c r="N15" s="159">
        <f t="shared" si="11"/>
        <v>154</v>
      </c>
      <c r="O15" s="159">
        <f t="shared" si="6"/>
        <v>176</v>
      </c>
      <c r="P15" s="159">
        <f t="shared" si="6"/>
        <v>211</v>
      </c>
      <c r="Q15" s="159">
        <f t="shared" si="12"/>
        <v>226</v>
      </c>
      <c r="R15" s="159">
        <f t="shared" si="7"/>
        <v>250</v>
      </c>
      <c r="S15" s="159">
        <f t="shared" si="13"/>
        <v>315</v>
      </c>
      <c r="T15" s="159">
        <f t="shared" si="13"/>
        <v>233</v>
      </c>
      <c r="U15" s="159">
        <f t="shared" si="8"/>
        <v>247</v>
      </c>
      <c r="V15" s="159">
        <f t="shared" si="8"/>
        <v>220</v>
      </c>
      <c r="W15" s="159">
        <f t="shared" si="14"/>
        <v>154</v>
      </c>
      <c r="X15" s="159">
        <f t="shared" si="14"/>
        <v>67</v>
      </c>
      <c r="Y15" s="159">
        <f t="shared" si="14"/>
        <v>20</v>
      </c>
      <c r="Z15" s="159">
        <f>Z41</f>
        <v>2</v>
      </c>
      <c r="AA15" s="155" t="s">
        <v>145</v>
      </c>
      <c r="AB15" s="169" t="s">
        <v>104</v>
      </c>
      <c r="AC15" s="172" t="s">
        <v>106</v>
      </c>
    </row>
    <row r="16" spans="1:29" ht="18" customHeight="1">
      <c r="A16" s="133"/>
      <c r="B16" s="142" t="s">
        <v>107</v>
      </c>
      <c r="C16" s="147">
        <f t="shared" si="2"/>
        <v>2076</v>
      </c>
      <c r="D16" s="151">
        <f t="shared" si="9"/>
        <v>68</v>
      </c>
      <c r="E16" s="151">
        <f t="shared" si="9"/>
        <v>52</v>
      </c>
      <c r="F16" s="151">
        <f t="shared" si="9"/>
        <v>76</v>
      </c>
      <c r="G16" s="151">
        <f t="shared" si="9"/>
        <v>71</v>
      </c>
      <c r="H16" s="151">
        <f t="shared" si="5"/>
        <v>51</v>
      </c>
      <c r="I16" s="151">
        <f t="shared" si="10"/>
        <v>61</v>
      </c>
      <c r="J16" s="151">
        <f t="shared" si="10"/>
        <v>85</v>
      </c>
      <c r="K16" s="133"/>
      <c r="L16" s="142" t="s">
        <v>107</v>
      </c>
      <c r="M16" s="147">
        <f t="shared" si="11"/>
        <v>112</v>
      </c>
      <c r="N16" s="159">
        <f t="shared" si="11"/>
        <v>121</v>
      </c>
      <c r="O16" s="159">
        <f t="shared" si="6"/>
        <v>127</v>
      </c>
      <c r="P16" s="159">
        <f t="shared" si="6"/>
        <v>148</v>
      </c>
      <c r="Q16" s="159">
        <f t="shared" si="12"/>
        <v>142</v>
      </c>
      <c r="R16" s="159">
        <f t="shared" si="7"/>
        <v>159</v>
      </c>
      <c r="S16" s="159">
        <f t="shared" si="13"/>
        <v>182</v>
      </c>
      <c r="T16" s="159">
        <f t="shared" si="13"/>
        <v>174</v>
      </c>
      <c r="U16" s="159">
        <f t="shared" si="8"/>
        <v>164</v>
      </c>
      <c r="V16" s="159">
        <f t="shared" si="8"/>
        <v>145</v>
      </c>
      <c r="W16" s="159">
        <f t="shared" si="14"/>
        <v>82</v>
      </c>
      <c r="X16" s="159">
        <f t="shared" si="14"/>
        <v>43</v>
      </c>
      <c r="Y16" s="159">
        <f t="shared" si="14"/>
        <v>10</v>
      </c>
      <c r="Z16" s="159">
        <f>Z29+Z42</f>
        <v>2</v>
      </c>
      <c r="AA16" s="159">
        <f>AA29</f>
        <v>1</v>
      </c>
      <c r="AB16" s="169"/>
      <c r="AC16" s="172" t="s">
        <v>107</v>
      </c>
    </row>
    <row r="17" spans="1:29" ht="18" customHeight="1">
      <c r="A17" s="133"/>
      <c r="B17" s="142" t="s">
        <v>108</v>
      </c>
      <c r="C17" s="147">
        <f t="shared" si="2"/>
        <v>3090</v>
      </c>
      <c r="D17" s="151">
        <f t="shared" si="9"/>
        <v>109</v>
      </c>
      <c r="E17" s="151">
        <f t="shared" si="9"/>
        <v>128</v>
      </c>
      <c r="F17" s="151">
        <f t="shared" si="9"/>
        <v>142</v>
      </c>
      <c r="G17" s="151">
        <f t="shared" si="9"/>
        <v>114</v>
      </c>
      <c r="H17" s="151">
        <f t="shared" si="5"/>
        <v>90</v>
      </c>
      <c r="I17" s="151">
        <f t="shared" si="10"/>
        <v>112</v>
      </c>
      <c r="J17" s="151">
        <f t="shared" si="10"/>
        <v>154</v>
      </c>
      <c r="K17" s="133"/>
      <c r="L17" s="142" t="s">
        <v>108</v>
      </c>
      <c r="M17" s="147">
        <f t="shared" si="11"/>
        <v>196</v>
      </c>
      <c r="N17" s="159">
        <f t="shared" si="11"/>
        <v>189</v>
      </c>
      <c r="O17" s="159">
        <f t="shared" si="6"/>
        <v>201</v>
      </c>
      <c r="P17" s="159">
        <f t="shared" si="6"/>
        <v>151</v>
      </c>
      <c r="Q17" s="159">
        <f t="shared" si="12"/>
        <v>189</v>
      </c>
      <c r="R17" s="159">
        <f t="shared" si="7"/>
        <v>259</v>
      </c>
      <c r="S17" s="159">
        <f t="shared" si="13"/>
        <v>290</v>
      </c>
      <c r="T17" s="159">
        <f t="shared" si="13"/>
        <v>249</v>
      </c>
      <c r="U17" s="159">
        <f t="shared" si="8"/>
        <v>215</v>
      </c>
      <c r="V17" s="159">
        <f t="shared" si="8"/>
        <v>164</v>
      </c>
      <c r="W17" s="159">
        <f t="shared" si="14"/>
        <v>79</v>
      </c>
      <c r="X17" s="159">
        <f t="shared" si="14"/>
        <v>30</v>
      </c>
      <c r="Y17" s="159">
        <f t="shared" si="14"/>
        <v>10</v>
      </c>
      <c r="Z17" s="159">
        <f>Z43</f>
        <v>1</v>
      </c>
      <c r="AA17" s="159">
        <f>AA30</f>
        <v>18</v>
      </c>
      <c r="AB17" s="169"/>
      <c r="AC17" s="172" t="s">
        <v>108</v>
      </c>
    </row>
    <row r="18" spans="1:29" ht="18" customHeight="1">
      <c r="A18" s="133"/>
      <c r="B18" s="142" t="s">
        <v>0</v>
      </c>
      <c r="C18" s="147">
        <f t="shared" si="2"/>
        <v>1097</v>
      </c>
      <c r="D18" s="151">
        <f t="shared" si="9"/>
        <v>11</v>
      </c>
      <c r="E18" s="151">
        <f t="shared" si="9"/>
        <v>24</v>
      </c>
      <c r="F18" s="151">
        <f t="shared" si="9"/>
        <v>56</v>
      </c>
      <c r="G18" s="151">
        <f t="shared" si="9"/>
        <v>47</v>
      </c>
      <c r="H18" s="151">
        <f t="shared" si="5"/>
        <v>25</v>
      </c>
      <c r="I18" s="151">
        <f t="shared" si="10"/>
        <v>39</v>
      </c>
      <c r="J18" s="151">
        <f t="shared" si="10"/>
        <v>29</v>
      </c>
      <c r="K18" s="133"/>
      <c r="L18" s="142" t="s">
        <v>0</v>
      </c>
      <c r="M18" s="147">
        <f t="shared" si="11"/>
        <v>54</v>
      </c>
      <c r="N18" s="159">
        <f t="shared" si="11"/>
        <v>75</v>
      </c>
      <c r="O18" s="159">
        <f t="shared" si="6"/>
        <v>64</v>
      </c>
      <c r="P18" s="159">
        <f t="shared" si="6"/>
        <v>62</v>
      </c>
      <c r="Q18" s="159">
        <f t="shared" si="12"/>
        <v>80</v>
      </c>
      <c r="R18" s="159">
        <f t="shared" si="7"/>
        <v>110</v>
      </c>
      <c r="S18" s="159">
        <f t="shared" si="13"/>
        <v>96</v>
      </c>
      <c r="T18" s="159">
        <f t="shared" si="13"/>
        <v>108</v>
      </c>
      <c r="U18" s="159">
        <f t="shared" si="8"/>
        <v>74</v>
      </c>
      <c r="V18" s="159">
        <f t="shared" si="8"/>
        <v>77</v>
      </c>
      <c r="W18" s="159">
        <f t="shared" si="14"/>
        <v>43</v>
      </c>
      <c r="X18" s="159">
        <f t="shared" si="14"/>
        <v>15</v>
      </c>
      <c r="Y18" s="159">
        <f t="shared" si="14"/>
        <v>5</v>
      </c>
      <c r="Z18" s="159">
        <f>Z44</f>
        <v>1</v>
      </c>
      <c r="AA18" s="159">
        <f>AA44</f>
        <v>2</v>
      </c>
      <c r="AB18" s="169"/>
      <c r="AC18" s="172" t="s">
        <v>0</v>
      </c>
    </row>
    <row r="19" spans="1:29" ht="18" customHeight="1">
      <c r="A19" s="133" t="s">
        <v>109</v>
      </c>
      <c r="B19" s="142" t="s">
        <v>110</v>
      </c>
      <c r="C19" s="147">
        <f t="shared" si="2"/>
        <v>393</v>
      </c>
      <c r="D19" s="151">
        <f t="shared" si="9"/>
        <v>8</v>
      </c>
      <c r="E19" s="151">
        <f t="shared" si="9"/>
        <v>6</v>
      </c>
      <c r="F19" s="151">
        <f t="shared" si="9"/>
        <v>10</v>
      </c>
      <c r="G19" s="151">
        <f t="shared" si="9"/>
        <v>11</v>
      </c>
      <c r="H19" s="151">
        <f t="shared" si="5"/>
        <v>12</v>
      </c>
      <c r="I19" s="151">
        <f t="shared" si="10"/>
        <v>16</v>
      </c>
      <c r="J19" s="151">
        <f t="shared" si="10"/>
        <v>7</v>
      </c>
      <c r="K19" s="133" t="s">
        <v>109</v>
      </c>
      <c r="L19" s="142" t="s">
        <v>110</v>
      </c>
      <c r="M19" s="147">
        <f t="shared" si="11"/>
        <v>16</v>
      </c>
      <c r="N19" s="159">
        <f t="shared" si="11"/>
        <v>11</v>
      </c>
      <c r="O19" s="159">
        <f t="shared" si="6"/>
        <v>16</v>
      </c>
      <c r="P19" s="159">
        <f t="shared" si="6"/>
        <v>34</v>
      </c>
      <c r="Q19" s="159">
        <f t="shared" si="12"/>
        <v>28</v>
      </c>
      <c r="R19" s="159">
        <f t="shared" si="7"/>
        <v>43</v>
      </c>
      <c r="S19" s="159">
        <f t="shared" si="13"/>
        <v>32</v>
      </c>
      <c r="T19" s="159">
        <f t="shared" si="13"/>
        <v>28</v>
      </c>
      <c r="U19" s="159">
        <f t="shared" si="8"/>
        <v>40</v>
      </c>
      <c r="V19" s="159">
        <f t="shared" si="8"/>
        <v>39</v>
      </c>
      <c r="W19" s="159">
        <f t="shared" ref="W19:X22" si="15">W32+W45</f>
        <v>24</v>
      </c>
      <c r="X19" s="159">
        <f t="shared" si="15"/>
        <v>9</v>
      </c>
      <c r="Y19" s="159">
        <f>Y45</f>
        <v>3</v>
      </c>
      <c r="Z19" s="155" t="s">
        <v>145</v>
      </c>
      <c r="AA19" s="155" t="s">
        <v>145</v>
      </c>
      <c r="AB19" s="169" t="s">
        <v>109</v>
      </c>
      <c r="AC19" s="172" t="s">
        <v>110</v>
      </c>
    </row>
    <row r="20" spans="1:29" ht="18" customHeight="1">
      <c r="A20" s="133"/>
      <c r="B20" s="142" t="s">
        <v>111</v>
      </c>
      <c r="C20" s="147">
        <f t="shared" si="2"/>
        <v>274</v>
      </c>
      <c r="D20" s="151">
        <f>D46</f>
        <v>4</v>
      </c>
      <c r="E20" s="151">
        <f t="shared" ref="E20:G22" si="16">E33+E46</f>
        <v>8</v>
      </c>
      <c r="F20" s="151">
        <f t="shared" si="16"/>
        <v>4</v>
      </c>
      <c r="G20" s="151">
        <f t="shared" si="16"/>
        <v>9</v>
      </c>
      <c r="H20" s="151">
        <f t="shared" si="5"/>
        <v>3</v>
      </c>
      <c r="I20" s="151">
        <f t="shared" si="10"/>
        <v>2</v>
      </c>
      <c r="J20" s="151">
        <f t="shared" si="10"/>
        <v>5</v>
      </c>
      <c r="K20" s="133"/>
      <c r="L20" s="142" t="s">
        <v>111</v>
      </c>
      <c r="M20" s="147">
        <f t="shared" si="11"/>
        <v>13</v>
      </c>
      <c r="N20" s="159">
        <f t="shared" si="11"/>
        <v>16</v>
      </c>
      <c r="O20" s="159">
        <f t="shared" si="6"/>
        <v>18</v>
      </c>
      <c r="P20" s="159">
        <f t="shared" si="6"/>
        <v>10</v>
      </c>
      <c r="Q20" s="159">
        <f t="shared" si="12"/>
        <v>20</v>
      </c>
      <c r="R20" s="159">
        <f t="shared" si="7"/>
        <v>29</v>
      </c>
      <c r="S20" s="159">
        <f t="shared" si="13"/>
        <v>25</v>
      </c>
      <c r="T20" s="159">
        <f t="shared" si="13"/>
        <v>21</v>
      </c>
      <c r="U20" s="159">
        <f t="shared" si="8"/>
        <v>23</v>
      </c>
      <c r="V20" s="159">
        <f t="shared" si="8"/>
        <v>31</v>
      </c>
      <c r="W20" s="159">
        <f t="shared" si="15"/>
        <v>23</v>
      </c>
      <c r="X20" s="159">
        <f t="shared" si="15"/>
        <v>8</v>
      </c>
      <c r="Y20" s="159">
        <f>Y46</f>
        <v>2</v>
      </c>
      <c r="Z20" s="155" t="s">
        <v>145</v>
      </c>
      <c r="AA20" s="155" t="s">
        <v>145</v>
      </c>
      <c r="AB20" s="169"/>
      <c r="AC20" s="172" t="s">
        <v>111</v>
      </c>
    </row>
    <row r="21" spans="1:29" ht="18" customHeight="1">
      <c r="A21" s="133"/>
      <c r="B21" s="142" t="s">
        <v>113</v>
      </c>
      <c r="C21" s="147">
        <f t="shared" si="2"/>
        <v>1936</v>
      </c>
      <c r="D21" s="151">
        <f>D34+D47</f>
        <v>45</v>
      </c>
      <c r="E21" s="151">
        <f t="shared" si="16"/>
        <v>62</v>
      </c>
      <c r="F21" s="151">
        <f t="shared" si="16"/>
        <v>93</v>
      </c>
      <c r="G21" s="151">
        <f t="shared" si="16"/>
        <v>91</v>
      </c>
      <c r="H21" s="151">
        <f t="shared" si="5"/>
        <v>58</v>
      </c>
      <c r="I21" s="151">
        <f t="shared" si="10"/>
        <v>75</v>
      </c>
      <c r="J21" s="151">
        <f t="shared" si="10"/>
        <v>87</v>
      </c>
      <c r="K21" s="133"/>
      <c r="L21" s="142" t="s">
        <v>113</v>
      </c>
      <c r="M21" s="147">
        <f t="shared" si="11"/>
        <v>103</v>
      </c>
      <c r="N21" s="159">
        <f t="shared" si="11"/>
        <v>134</v>
      </c>
      <c r="O21" s="159">
        <f t="shared" si="6"/>
        <v>128</v>
      </c>
      <c r="P21" s="159">
        <f t="shared" si="6"/>
        <v>118</v>
      </c>
      <c r="Q21" s="159">
        <f t="shared" si="12"/>
        <v>127</v>
      </c>
      <c r="R21" s="159">
        <f t="shared" si="7"/>
        <v>166</v>
      </c>
      <c r="S21" s="159">
        <f t="shared" si="13"/>
        <v>152</v>
      </c>
      <c r="T21" s="159">
        <f t="shared" si="13"/>
        <v>134</v>
      </c>
      <c r="U21" s="159">
        <f t="shared" si="8"/>
        <v>121</v>
      </c>
      <c r="V21" s="159">
        <f t="shared" si="8"/>
        <v>119</v>
      </c>
      <c r="W21" s="159">
        <f t="shared" si="15"/>
        <v>61</v>
      </c>
      <c r="X21" s="159">
        <f t="shared" si="15"/>
        <v>17</v>
      </c>
      <c r="Y21" s="159">
        <f>Y34+Y47</f>
        <v>8</v>
      </c>
      <c r="Z21" s="159">
        <f>Z47</f>
        <v>1</v>
      </c>
      <c r="AA21" s="159">
        <f>AA34+AA47</f>
        <v>36</v>
      </c>
      <c r="AB21" s="169"/>
      <c r="AC21" s="172" t="s">
        <v>113</v>
      </c>
    </row>
    <row r="22" spans="1:29" ht="18" customHeight="1">
      <c r="A22" s="133"/>
      <c r="B22" s="142" t="s">
        <v>114</v>
      </c>
      <c r="C22" s="147">
        <f t="shared" si="2"/>
        <v>1781</v>
      </c>
      <c r="D22" s="151">
        <f>D35+D48</f>
        <v>39</v>
      </c>
      <c r="E22" s="151">
        <f t="shared" si="16"/>
        <v>60</v>
      </c>
      <c r="F22" s="151">
        <f t="shared" si="16"/>
        <v>64</v>
      </c>
      <c r="G22" s="151">
        <f t="shared" si="16"/>
        <v>47</v>
      </c>
      <c r="H22" s="151">
        <f t="shared" si="5"/>
        <v>51</v>
      </c>
      <c r="I22" s="151">
        <f t="shared" si="10"/>
        <v>56</v>
      </c>
      <c r="J22" s="151">
        <f t="shared" si="10"/>
        <v>67</v>
      </c>
      <c r="K22" s="133"/>
      <c r="L22" s="142" t="s">
        <v>114</v>
      </c>
      <c r="M22" s="147">
        <f t="shared" si="11"/>
        <v>66</v>
      </c>
      <c r="N22" s="159">
        <f t="shared" si="11"/>
        <v>114</v>
      </c>
      <c r="O22" s="159">
        <f t="shared" si="6"/>
        <v>121</v>
      </c>
      <c r="P22" s="159">
        <f t="shared" si="6"/>
        <v>115</v>
      </c>
      <c r="Q22" s="159">
        <f t="shared" si="12"/>
        <v>154</v>
      </c>
      <c r="R22" s="159">
        <f t="shared" si="7"/>
        <v>190</v>
      </c>
      <c r="S22" s="159">
        <f t="shared" si="13"/>
        <v>125</v>
      </c>
      <c r="T22" s="159">
        <f t="shared" si="13"/>
        <v>136</v>
      </c>
      <c r="U22" s="159">
        <f t="shared" si="8"/>
        <v>116</v>
      </c>
      <c r="V22" s="159">
        <f t="shared" si="8"/>
        <v>103</v>
      </c>
      <c r="W22" s="159">
        <f t="shared" si="15"/>
        <v>82</v>
      </c>
      <c r="X22" s="159">
        <f t="shared" si="15"/>
        <v>38</v>
      </c>
      <c r="Y22" s="159">
        <f>Y35+Y48</f>
        <v>5</v>
      </c>
      <c r="Z22" s="159">
        <f>Z48</f>
        <v>1</v>
      </c>
      <c r="AA22" s="159">
        <f>AA35</f>
        <v>31</v>
      </c>
      <c r="AB22" s="169"/>
      <c r="AC22" s="172" t="s">
        <v>114</v>
      </c>
    </row>
    <row r="23" spans="1:29" ht="6" customHeight="1">
      <c r="A23" s="134"/>
      <c r="B23" s="143"/>
      <c r="C23" s="149"/>
      <c r="D23" s="153"/>
      <c r="E23" s="153"/>
      <c r="F23" s="153"/>
      <c r="G23" s="153"/>
      <c r="H23" s="153"/>
      <c r="I23" s="153"/>
      <c r="J23" s="153"/>
      <c r="K23" s="134"/>
      <c r="L23" s="143"/>
      <c r="M23" s="149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70"/>
      <c r="AC23" s="173"/>
    </row>
    <row r="24" spans="1:29" ht="18" customHeight="1">
      <c r="A24" s="135" t="s">
        <v>124</v>
      </c>
      <c r="B24" s="144" t="s">
        <v>8</v>
      </c>
      <c r="C24" s="147">
        <f t="shared" ref="C24:C35" si="17">(SUM(D24:J24))+(SUM(M24:AA24))</f>
        <v>9736</v>
      </c>
      <c r="D24" s="151">
        <f t="shared" ref="D24:J24" si="18">SUM(D25:D35)</f>
        <v>259</v>
      </c>
      <c r="E24" s="151">
        <f t="shared" si="18"/>
        <v>325</v>
      </c>
      <c r="F24" s="151">
        <f t="shared" si="18"/>
        <v>407</v>
      </c>
      <c r="G24" s="151">
        <f t="shared" si="18"/>
        <v>441</v>
      </c>
      <c r="H24" s="151">
        <f t="shared" si="18"/>
        <v>290</v>
      </c>
      <c r="I24" s="151">
        <f t="shared" si="18"/>
        <v>366</v>
      </c>
      <c r="J24" s="151">
        <f t="shared" si="18"/>
        <v>427</v>
      </c>
      <c r="K24" s="135" t="s">
        <v>124</v>
      </c>
      <c r="L24" s="144" t="s">
        <v>8</v>
      </c>
      <c r="M24" s="147">
        <f t="shared" ref="M24:AA24" si="19">SUM(M25:M35)</f>
        <v>582</v>
      </c>
      <c r="N24" s="151">
        <f t="shared" si="19"/>
        <v>630</v>
      </c>
      <c r="O24" s="151">
        <f t="shared" si="19"/>
        <v>664</v>
      </c>
      <c r="P24" s="151">
        <f t="shared" si="19"/>
        <v>654</v>
      </c>
      <c r="Q24" s="151">
        <f t="shared" si="19"/>
        <v>705</v>
      </c>
      <c r="R24" s="151">
        <f t="shared" si="19"/>
        <v>825</v>
      </c>
      <c r="S24" s="151">
        <f t="shared" si="19"/>
        <v>851</v>
      </c>
      <c r="T24" s="151">
        <f t="shared" si="19"/>
        <v>700</v>
      </c>
      <c r="U24" s="151">
        <f t="shared" si="19"/>
        <v>622</v>
      </c>
      <c r="V24" s="151">
        <f t="shared" si="19"/>
        <v>508</v>
      </c>
      <c r="W24" s="151">
        <f t="shared" si="19"/>
        <v>262</v>
      </c>
      <c r="X24" s="151">
        <f t="shared" si="19"/>
        <v>97</v>
      </c>
      <c r="Y24" s="151">
        <f t="shared" si="19"/>
        <v>22</v>
      </c>
      <c r="Z24" s="151">
        <f t="shared" si="19"/>
        <v>2</v>
      </c>
      <c r="AA24" s="161">
        <f t="shared" si="19"/>
        <v>97</v>
      </c>
      <c r="AB24" s="135" t="s">
        <v>124</v>
      </c>
      <c r="AC24" s="174" t="s">
        <v>8</v>
      </c>
    </row>
    <row r="25" spans="1:29" ht="18" customHeight="1">
      <c r="A25" s="135"/>
      <c r="B25" s="142" t="s">
        <v>101</v>
      </c>
      <c r="C25" s="147">
        <f t="shared" si="17"/>
        <v>2165</v>
      </c>
      <c r="D25" s="151">
        <v>50</v>
      </c>
      <c r="E25" s="151">
        <v>68</v>
      </c>
      <c r="F25" s="151">
        <v>117</v>
      </c>
      <c r="G25" s="151">
        <v>130</v>
      </c>
      <c r="H25" s="151">
        <v>59</v>
      </c>
      <c r="I25" s="151">
        <v>83</v>
      </c>
      <c r="J25" s="151">
        <v>98</v>
      </c>
      <c r="K25" s="135"/>
      <c r="L25" s="142" t="s">
        <v>101</v>
      </c>
      <c r="M25" s="147">
        <v>132</v>
      </c>
      <c r="N25" s="151">
        <v>148</v>
      </c>
      <c r="O25" s="151">
        <v>158</v>
      </c>
      <c r="P25" s="151">
        <v>171</v>
      </c>
      <c r="Q25" s="151">
        <v>143</v>
      </c>
      <c r="R25" s="151">
        <v>144</v>
      </c>
      <c r="S25" s="151">
        <v>173</v>
      </c>
      <c r="T25" s="151">
        <v>148</v>
      </c>
      <c r="U25" s="151">
        <v>143</v>
      </c>
      <c r="V25" s="151">
        <v>102</v>
      </c>
      <c r="W25" s="151">
        <v>50</v>
      </c>
      <c r="X25" s="151">
        <v>29</v>
      </c>
      <c r="Y25" s="151">
        <v>9</v>
      </c>
      <c r="Z25" s="151">
        <v>1</v>
      </c>
      <c r="AA25" s="162">
        <v>9</v>
      </c>
      <c r="AB25" s="135"/>
      <c r="AC25" s="172" t="s">
        <v>101</v>
      </c>
    </row>
    <row r="26" spans="1:29" ht="18" customHeight="1">
      <c r="A26" s="135"/>
      <c r="B26" s="142" t="s">
        <v>102</v>
      </c>
      <c r="C26" s="147">
        <f t="shared" si="17"/>
        <v>19</v>
      </c>
      <c r="D26" s="154" t="s">
        <v>145</v>
      </c>
      <c r="E26" s="154" t="s">
        <v>145</v>
      </c>
      <c r="F26" s="154" t="s">
        <v>145</v>
      </c>
      <c r="G26" s="154" t="s">
        <v>145</v>
      </c>
      <c r="H26" s="151">
        <v>1</v>
      </c>
      <c r="I26" s="151">
        <v>1</v>
      </c>
      <c r="J26" s="151">
        <v>2</v>
      </c>
      <c r="K26" s="135"/>
      <c r="L26" s="142" t="s">
        <v>102</v>
      </c>
      <c r="M26" s="147">
        <v>2</v>
      </c>
      <c r="N26" s="154" t="s">
        <v>145</v>
      </c>
      <c r="O26" s="151">
        <v>1</v>
      </c>
      <c r="P26" s="151">
        <v>1</v>
      </c>
      <c r="Q26" s="151">
        <v>1</v>
      </c>
      <c r="R26" s="151">
        <v>1</v>
      </c>
      <c r="S26" s="151">
        <v>4</v>
      </c>
      <c r="T26" s="154" t="s">
        <v>145</v>
      </c>
      <c r="U26" s="151">
        <v>3</v>
      </c>
      <c r="V26" s="151">
        <v>2</v>
      </c>
      <c r="W26" s="154" t="s">
        <v>145</v>
      </c>
      <c r="X26" s="154" t="s">
        <v>145</v>
      </c>
      <c r="Y26" s="154" t="s">
        <v>145</v>
      </c>
      <c r="Z26" s="154" t="s">
        <v>145</v>
      </c>
      <c r="AA26" s="163" t="s">
        <v>145</v>
      </c>
      <c r="AB26" s="135"/>
      <c r="AC26" s="172" t="s">
        <v>102</v>
      </c>
    </row>
    <row r="27" spans="1:29" ht="18" customHeight="1">
      <c r="A27" s="135"/>
      <c r="B27" s="142" t="s">
        <v>103</v>
      </c>
      <c r="C27" s="147">
        <f t="shared" si="17"/>
        <v>627</v>
      </c>
      <c r="D27" s="151">
        <v>13</v>
      </c>
      <c r="E27" s="151">
        <v>16</v>
      </c>
      <c r="F27" s="151">
        <v>24</v>
      </c>
      <c r="G27" s="151">
        <v>38</v>
      </c>
      <c r="H27" s="151">
        <v>23</v>
      </c>
      <c r="I27" s="151">
        <v>20</v>
      </c>
      <c r="J27" s="151">
        <v>25</v>
      </c>
      <c r="K27" s="135"/>
      <c r="L27" s="142" t="s">
        <v>103</v>
      </c>
      <c r="M27" s="147">
        <v>42</v>
      </c>
      <c r="N27" s="151">
        <v>35</v>
      </c>
      <c r="O27" s="151">
        <v>34</v>
      </c>
      <c r="P27" s="151">
        <v>38</v>
      </c>
      <c r="Q27" s="151">
        <v>45</v>
      </c>
      <c r="R27" s="151">
        <v>57</v>
      </c>
      <c r="S27" s="151">
        <v>61</v>
      </c>
      <c r="T27" s="151">
        <v>50</v>
      </c>
      <c r="U27" s="151">
        <v>41</v>
      </c>
      <c r="V27" s="151">
        <v>31</v>
      </c>
      <c r="W27" s="151">
        <v>19</v>
      </c>
      <c r="X27" s="151">
        <v>8</v>
      </c>
      <c r="Y27" s="151">
        <v>2</v>
      </c>
      <c r="Z27" s="154" t="s">
        <v>145</v>
      </c>
      <c r="AA27" s="163">
        <v>5</v>
      </c>
      <c r="AB27" s="135"/>
      <c r="AC27" s="172" t="s">
        <v>103</v>
      </c>
    </row>
    <row r="28" spans="1:29" ht="18" customHeight="1">
      <c r="A28" s="135"/>
      <c r="B28" s="142" t="s">
        <v>106</v>
      </c>
      <c r="C28" s="147">
        <f t="shared" si="17"/>
        <v>1520</v>
      </c>
      <c r="D28" s="151">
        <v>51</v>
      </c>
      <c r="E28" s="151">
        <v>58</v>
      </c>
      <c r="F28" s="151">
        <v>58</v>
      </c>
      <c r="G28" s="151">
        <v>55</v>
      </c>
      <c r="H28" s="151">
        <v>41</v>
      </c>
      <c r="I28" s="151">
        <v>60</v>
      </c>
      <c r="J28" s="151">
        <v>82</v>
      </c>
      <c r="K28" s="135"/>
      <c r="L28" s="142" t="s">
        <v>106</v>
      </c>
      <c r="M28" s="147">
        <v>82</v>
      </c>
      <c r="N28" s="151">
        <v>86</v>
      </c>
      <c r="O28" s="151">
        <v>90</v>
      </c>
      <c r="P28" s="151">
        <v>100</v>
      </c>
      <c r="Q28" s="151">
        <v>107</v>
      </c>
      <c r="R28" s="151">
        <v>119</v>
      </c>
      <c r="S28" s="151">
        <v>159</v>
      </c>
      <c r="T28" s="151">
        <v>117</v>
      </c>
      <c r="U28" s="151">
        <v>88</v>
      </c>
      <c r="V28" s="151">
        <v>94</v>
      </c>
      <c r="W28" s="151">
        <v>53</v>
      </c>
      <c r="X28" s="151">
        <v>16</v>
      </c>
      <c r="Y28" s="151">
        <v>4</v>
      </c>
      <c r="Z28" s="154" t="s">
        <v>145</v>
      </c>
      <c r="AA28" s="163" t="s">
        <v>145</v>
      </c>
      <c r="AB28" s="135"/>
      <c r="AC28" s="172" t="s">
        <v>106</v>
      </c>
    </row>
    <row r="29" spans="1:29" ht="18" customHeight="1">
      <c r="A29" s="135"/>
      <c r="B29" s="142" t="s">
        <v>107</v>
      </c>
      <c r="C29" s="147">
        <f t="shared" si="17"/>
        <v>1016</v>
      </c>
      <c r="D29" s="151">
        <v>26</v>
      </c>
      <c r="E29" s="151">
        <v>27</v>
      </c>
      <c r="F29" s="151">
        <v>36</v>
      </c>
      <c r="G29" s="151">
        <v>38</v>
      </c>
      <c r="H29" s="151">
        <v>31</v>
      </c>
      <c r="I29" s="151">
        <v>35</v>
      </c>
      <c r="J29" s="151">
        <v>45</v>
      </c>
      <c r="K29" s="135"/>
      <c r="L29" s="142" t="s">
        <v>107</v>
      </c>
      <c r="M29" s="147">
        <v>64</v>
      </c>
      <c r="N29" s="151">
        <v>65</v>
      </c>
      <c r="O29" s="151">
        <v>69</v>
      </c>
      <c r="P29" s="151">
        <v>74</v>
      </c>
      <c r="Q29" s="151">
        <v>85</v>
      </c>
      <c r="R29" s="151">
        <v>74</v>
      </c>
      <c r="S29" s="151">
        <v>90</v>
      </c>
      <c r="T29" s="151">
        <v>75</v>
      </c>
      <c r="U29" s="151">
        <v>71</v>
      </c>
      <c r="V29" s="151">
        <v>67</v>
      </c>
      <c r="W29" s="151">
        <v>29</v>
      </c>
      <c r="X29" s="151">
        <v>12</v>
      </c>
      <c r="Y29" s="154">
        <v>1</v>
      </c>
      <c r="Z29" s="154">
        <v>1</v>
      </c>
      <c r="AA29" s="163">
        <v>1</v>
      </c>
      <c r="AB29" s="135"/>
      <c r="AC29" s="172" t="s">
        <v>107</v>
      </c>
    </row>
    <row r="30" spans="1:29" ht="18" customHeight="1">
      <c r="A30" s="135"/>
      <c r="B30" s="142" t="s">
        <v>108</v>
      </c>
      <c r="C30" s="147">
        <f t="shared" si="17"/>
        <v>1581</v>
      </c>
      <c r="D30" s="151">
        <v>61</v>
      </c>
      <c r="E30" s="151">
        <v>66</v>
      </c>
      <c r="F30" s="151">
        <v>59</v>
      </c>
      <c r="G30" s="151">
        <v>67</v>
      </c>
      <c r="H30" s="151">
        <v>55</v>
      </c>
      <c r="I30" s="151">
        <v>67</v>
      </c>
      <c r="J30" s="151">
        <v>76</v>
      </c>
      <c r="K30" s="135"/>
      <c r="L30" s="142" t="s">
        <v>108</v>
      </c>
      <c r="M30" s="147">
        <v>117</v>
      </c>
      <c r="N30" s="151">
        <v>106</v>
      </c>
      <c r="O30" s="151">
        <v>110</v>
      </c>
      <c r="P30" s="151">
        <v>83</v>
      </c>
      <c r="Q30" s="151">
        <v>90</v>
      </c>
      <c r="R30" s="151">
        <v>125</v>
      </c>
      <c r="S30" s="151">
        <v>156</v>
      </c>
      <c r="T30" s="151">
        <v>115</v>
      </c>
      <c r="U30" s="151">
        <v>102</v>
      </c>
      <c r="V30" s="151">
        <v>73</v>
      </c>
      <c r="W30" s="151">
        <v>26</v>
      </c>
      <c r="X30" s="151">
        <v>7</v>
      </c>
      <c r="Y30" s="154">
        <v>2</v>
      </c>
      <c r="Z30" s="154" t="s">
        <v>145</v>
      </c>
      <c r="AA30" s="163">
        <v>18</v>
      </c>
      <c r="AB30" s="135"/>
      <c r="AC30" s="172" t="s">
        <v>108</v>
      </c>
    </row>
    <row r="31" spans="1:29" ht="18" customHeight="1">
      <c r="A31" s="135"/>
      <c r="B31" s="142" t="s">
        <v>0</v>
      </c>
      <c r="C31" s="147">
        <f t="shared" si="17"/>
        <v>532</v>
      </c>
      <c r="D31" s="151">
        <v>7</v>
      </c>
      <c r="E31" s="151">
        <v>12</v>
      </c>
      <c r="F31" s="151">
        <v>28</v>
      </c>
      <c r="G31" s="151">
        <v>26</v>
      </c>
      <c r="H31" s="151">
        <v>10</v>
      </c>
      <c r="I31" s="151">
        <v>20</v>
      </c>
      <c r="J31" s="151">
        <v>14</v>
      </c>
      <c r="K31" s="135"/>
      <c r="L31" s="142" t="s">
        <v>0</v>
      </c>
      <c r="M31" s="147">
        <v>31</v>
      </c>
      <c r="N31" s="151">
        <v>33</v>
      </c>
      <c r="O31" s="151">
        <v>36</v>
      </c>
      <c r="P31" s="151">
        <v>32</v>
      </c>
      <c r="Q31" s="151">
        <v>41</v>
      </c>
      <c r="R31" s="151">
        <v>65</v>
      </c>
      <c r="S31" s="151">
        <v>44</v>
      </c>
      <c r="T31" s="151">
        <v>45</v>
      </c>
      <c r="U31" s="151">
        <v>40</v>
      </c>
      <c r="V31" s="151">
        <v>28</v>
      </c>
      <c r="W31" s="151">
        <v>15</v>
      </c>
      <c r="X31" s="151">
        <v>4</v>
      </c>
      <c r="Y31" s="151">
        <v>1</v>
      </c>
      <c r="Z31" s="154" t="s">
        <v>145</v>
      </c>
      <c r="AA31" s="163" t="s">
        <v>145</v>
      </c>
      <c r="AB31" s="135"/>
      <c r="AC31" s="172" t="s">
        <v>0</v>
      </c>
    </row>
    <row r="32" spans="1:29" ht="18" customHeight="1">
      <c r="A32" s="135"/>
      <c r="B32" s="142" t="s">
        <v>110</v>
      </c>
      <c r="C32" s="147">
        <f t="shared" si="17"/>
        <v>202</v>
      </c>
      <c r="D32" s="151">
        <v>5</v>
      </c>
      <c r="E32" s="151">
        <v>2</v>
      </c>
      <c r="F32" s="151">
        <v>7</v>
      </c>
      <c r="G32" s="151">
        <v>8</v>
      </c>
      <c r="H32" s="151">
        <v>10</v>
      </c>
      <c r="I32" s="151">
        <v>11</v>
      </c>
      <c r="J32" s="151">
        <v>3</v>
      </c>
      <c r="K32" s="135"/>
      <c r="L32" s="142" t="s">
        <v>110</v>
      </c>
      <c r="M32" s="147">
        <v>12</v>
      </c>
      <c r="N32" s="151">
        <v>7</v>
      </c>
      <c r="O32" s="151">
        <v>8</v>
      </c>
      <c r="P32" s="151">
        <v>12</v>
      </c>
      <c r="Q32" s="151">
        <v>20</v>
      </c>
      <c r="R32" s="151">
        <v>19</v>
      </c>
      <c r="S32" s="151">
        <v>18</v>
      </c>
      <c r="T32" s="151">
        <v>14</v>
      </c>
      <c r="U32" s="151">
        <v>12</v>
      </c>
      <c r="V32" s="151">
        <v>22</v>
      </c>
      <c r="W32" s="151">
        <v>10</v>
      </c>
      <c r="X32" s="151">
        <v>2</v>
      </c>
      <c r="Y32" s="154" t="s">
        <v>145</v>
      </c>
      <c r="Z32" s="154" t="s">
        <v>145</v>
      </c>
      <c r="AA32" s="163" t="s">
        <v>145</v>
      </c>
      <c r="AB32" s="135"/>
      <c r="AC32" s="172" t="s">
        <v>110</v>
      </c>
    </row>
    <row r="33" spans="1:29" ht="18" customHeight="1">
      <c r="A33" s="135"/>
      <c r="B33" s="142" t="s">
        <v>111</v>
      </c>
      <c r="C33" s="147">
        <f t="shared" si="17"/>
        <v>135</v>
      </c>
      <c r="D33" s="154" t="s">
        <v>145</v>
      </c>
      <c r="E33" s="151">
        <v>4</v>
      </c>
      <c r="F33" s="151">
        <v>3</v>
      </c>
      <c r="G33" s="151">
        <v>5</v>
      </c>
      <c r="H33" s="151">
        <v>2</v>
      </c>
      <c r="I33" s="151">
        <v>1</v>
      </c>
      <c r="J33" s="151">
        <v>2</v>
      </c>
      <c r="K33" s="135"/>
      <c r="L33" s="142" t="s">
        <v>111</v>
      </c>
      <c r="M33" s="147">
        <v>6</v>
      </c>
      <c r="N33" s="151">
        <v>12</v>
      </c>
      <c r="O33" s="151">
        <v>7</v>
      </c>
      <c r="P33" s="151">
        <v>6</v>
      </c>
      <c r="Q33" s="151">
        <v>10</v>
      </c>
      <c r="R33" s="151">
        <v>18</v>
      </c>
      <c r="S33" s="151">
        <v>11</v>
      </c>
      <c r="T33" s="151">
        <v>10</v>
      </c>
      <c r="U33" s="151">
        <v>12</v>
      </c>
      <c r="V33" s="151">
        <v>10</v>
      </c>
      <c r="W33" s="151">
        <v>12</v>
      </c>
      <c r="X33" s="151">
        <v>4</v>
      </c>
      <c r="Y33" s="154" t="s">
        <v>145</v>
      </c>
      <c r="Z33" s="154" t="s">
        <v>145</v>
      </c>
      <c r="AA33" s="163" t="s">
        <v>145</v>
      </c>
      <c r="AB33" s="135"/>
      <c r="AC33" s="172" t="s">
        <v>111</v>
      </c>
    </row>
    <row r="34" spans="1:29" ht="18" customHeight="1">
      <c r="A34" s="135"/>
      <c r="B34" s="142" t="s">
        <v>113</v>
      </c>
      <c r="C34" s="147">
        <f t="shared" si="17"/>
        <v>963</v>
      </c>
      <c r="D34" s="151">
        <v>24</v>
      </c>
      <c r="E34" s="151">
        <v>33</v>
      </c>
      <c r="F34" s="151">
        <v>48</v>
      </c>
      <c r="G34" s="151">
        <v>49</v>
      </c>
      <c r="H34" s="151">
        <v>26</v>
      </c>
      <c r="I34" s="151">
        <v>32</v>
      </c>
      <c r="J34" s="151">
        <v>43</v>
      </c>
      <c r="K34" s="135"/>
      <c r="L34" s="142" t="s">
        <v>113</v>
      </c>
      <c r="M34" s="147">
        <v>56</v>
      </c>
      <c r="N34" s="151">
        <v>74</v>
      </c>
      <c r="O34" s="151">
        <v>70</v>
      </c>
      <c r="P34" s="151">
        <v>63</v>
      </c>
      <c r="Q34" s="151">
        <v>71</v>
      </c>
      <c r="R34" s="151">
        <v>89</v>
      </c>
      <c r="S34" s="151">
        <v>66</v>
      </c>
      <c r="T34" s="151">
        <v>60</v>
      </c>
      <c r="U34" s="151">
        <v>57</v>
      </c>
      <c r="V34" s="151">
        <v>46</v>
      </c>
      <c r="W34" s="151">
        <v>16</v>
      </c>
      <c r="X34" s="151">
        <v>5</v>
      </c>
      <c r="Y34" s="151">
        <v>2</v>
      </c>
      <c r="Z34" s="154" t="s">
        <v>145</v>
      </c>
      <c r="AA34" s="163">
        <v>33</v>
      </c>
      <c r="AB34" s="135"/>
      <c r="AC34" s="172" t="s">
        <v>113</v>
      </c>
    </row>
    <row r="35" spans="1:29" ht="18" customHeight="1">
      <c r="A35" s="135"/>
      <c r="B35" s="142" t="s">
        <v>114</v>
      </c>
      <c r="C35" s="147">
        <f t="shared" si="17"/>
        <v>976</v>
      </c>
      <c r="D35" s="151">
        <v>22</v>
      </c>
      <c r="E35" s="151">
        <v>39</v>
      </c>
      <c r="F35" s="151">
        <v>27</v>
      </c>
      <c r="G35" s="151">
        <v>25</v>
      </c>
      <c r="H35" s="151">
        <v>32</v>
      </c>
      <c r="I35" s="151">
        <v>36</v>
      </c>
      <c r="J35" s="151">
        <v>37</v>
      </c>
      <c r="K35" s="135"/>
      <c r="L35" s="142" t="s">
        <v>114</v>
      </c>
      <c r="M35" s="147">
        <v>38</v>
      </c>
      <c r="N35" s="151">
        <v>64</v>
      </c>
      <c r="O35" s="151">
        <v>81</v>
      </c>
      <c r="P35" s="151">
        <v>74</v>
      </c>
      <c r="Q35" s="151">
        <v>92</v>
      </c>
      <c r="R35" s="151">
        <v>114</v>
      </c>
      <c r="S35" s="151">
        <v>69</v>
      </c>
      <c r="T35" s="151">
        <v>66</v>
      </c>
      <c r="U35" s="151">
        <v>53</v>
      </c>
      <c r="V35" s="151">
        <v>33</v>
      </c>
      <c r="W35" s="151">
        <v>32</v>
      </c>
      <c r="X35" s="151">
        <v>10</v>
      </c>
      <c r="Y35" s="154">
        <v>1</v>
      </c>
      <c r="Z35" s="154" t="s">
        <v>145</v>
      </c>
      <c r="AA35" s="163">
        <v>31</v>
      </c>
      <c r="AB35" s="135"/>
      <c r="AC35" s="172" t="s">
        <v>114</v>
      </c>
    </row>
    <row r="36" spans="1:29" ht="6.75" customHeight="1">
      <c r="A36" s="136"/>
      <c r="B36" s="143"/>
      <c r="C36" s="149"/>
      <c r="D36" s="153"/>
      <c r="E36" s="153"/>
      <c r="F36" s="153"/>
      <c r="G36" s="153"/>
      <c r="H36" s="153"/>
      <c r="I36" s="153"/>
      <c r="J36" s="153"/>
      <c r="K36" s="136"/>
      <c r="L36" s="143"/>
      <c r="M36" s="149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64"/>
      <c r="AB36" s="136"/>
      <c r="AC36" s="173"/>
    </row>
    <row r="37" spans="1:29" ht="18" customHeight="1">
      <c r="A37" s="137" t="s">
        <v>39</v>
      </c>
      <c r="B37" s="144" t="s">
        <v>8</v>
      </c>
      <c r="C37" s="147">
        <f t="shared" ref="C37:C48" si="20">(SUM(D37:J37))+(SUM(M37:AA37))</f>
        <v>10022</v>
      </c>
      <c r="D37" s="151">
        <f t="shared" ref="D37:J37" si="21">SUM(D38:D48)</f>
        <v>248</v>
      </c>
      <c r="E37" s="151">
        <f t="shared" si="21"/>
        <v>278</v>
      </c>
      <c r="F37" s="151">
        <f t="shared" si="21"/>
        <v>434</v>
      </c>
      <c r="G37" s="151">
        <f t="shared" si="21"/>
        <v>347</v>
      </c>
      <c r="H37" s="151">
        <f t="shared" si="21"/>
        <v>219</v>
      </c>
      <c r="I37" s="151">
        <f t="shared" si="21"/>
        <v>288</v>
      </c>
      <c r="J37" s="151">
        <f t="shared" si="21"/>
        <v>403</v>
      </c>
      <c r="K37" s="137" t="s">
        <v>39</v>
      </c>
      <c r="L37" s="144" t="s">
        <v>8</v>
      </c>
      <c r="M37" s="147">
        <f t="shared" ref="M37:AA37" si="22">SUM(M38:M48)</f>
        <v>419</v>
      </c>
      <c r="N37" s="151">
        <f t="shared" si="22"/>
        <v>560</v>
      </c>
      <c r="O37" s="151">
        <f t="shared" si="22"/>
        <v>588</v>
      </c>
      <c r="P37" s="151">
        <f t="shared" si="22"/>
        <v>617</v>
      </c>
      <c r="Q37" s="151">
        <f t="shared" si="22"/>
        <v>641</v>
      </c>
      <c r="R37" s="151">
        <f t="shared" si="22"/>
        <v>806</v>
      </c>
      <c r="S37" s="151">
        <f t="shared" si="22"/>
        <v>847</v>
      </c>
      <c r="T37" s="151">
        <f t="shared" si="22"/>
        <v>820</v>
      </c>
      <c r="U37" s="151">
        <f t="shared" si="22"/>
        <v>788</v>
      </c>
      <c r="V37" s="151">
        <f t="shared" si="22"/>
        <v>748</v>
      </c>
      <c r="W37" s="151">
        <f t="shared" si="22"/>
        <v>547</v>
      </c>
      <c r="X37" s="151">
        <f t="shared" si="22"/>
        <v>299</v>
      </c>
      <c r="Y37" s="151">
        <f t="shared" si="22"/>
        <v>100</v>
      </c>
      <c r="Z37" s="151">
        <f t="shared" si="22"/>
        <v>17</v>
      </c>
      <c r="AA37" s="162">
        <f t="shared" si="22"/>
        <v>8</v>
      </c>
      <c r="AB37" s="137" t="s">
        <v>39</v>
      </c>
      <c r="AC37" s="174" t="s">
        <v>8</v>
      </c>
    </row>
    <row r="38" spans="1:29" ht="18" customHeight="1">
      <c r="A38" s="137"/>
      <c r="B38" s="142" t="s">
        <v>101</v>
      </c>
      <c r="C38" s="147">
        <f t="shared" si="20"/>
        <v>2431</v>
      </c>
      <c r="D38" s="151">
        <v>50</v>
      </c>
      <c r="E38" s="151">
        <v>67</v>
      </c>
      <c r="F38" s="151">
        <v>116</v>
      </c>
      <c r="G38" s="151">
        <v>108</v>
      </c>
      <c r="H38" s="151">
        <v>43</v>
      </c>
      <c r="I38" s="151">
        <v>65</v>
      </c>
      <c r="J38" s="151">
        <v>78</v>
      </c>
      <c r="K38" s="137"/>
      <c r="L38" s="142" t="s">
        <v>101</v>
      </c>
      <c r="M38" s="147">
        <v>101</v>
      </c>
      <c r="N38" s="151">
        <v>154</v>
      </c>
      <c r="O38" s="151">
        <v>174</v>
      </c>
      <c r="P38" s="151">
        <v>164</v>
      </c>
      <c r="Q38" s="151">
        <v>142</v>
      </c>
      <c r="R38" s="151">
        <v>157</v>
      </c>
      <c r="S38" s="151">
        <v>173</v>
      </c>
      <c r="T38" s="151">
        <v>192</v>
      </c>
      <c r="U38" s="151">
        <v>168</v>
      </c>
      <c r="V38" s="151">
        <v>157</v>
      </c>
      <c r="W38" s="151">
        <v>155</v>
      </c>
      <c r="X38" s="151">
        <v>111</v>
      </c>
      <c r="Y38" s="151">
        <v>43</v>
      </c>
      <c r="Z38" s="151">
        <v>10</v>
      </c>
      <c r="AA38" s="162">
        <v>3</v>
      </c>
      <c r="AB38" s="137"/>
      <c r="AC38" s="172" t="s">
        <v>101</v>
      </c>
    </row>
    <row r="39" spans="1:29" ht="18" customHeight="1">
      <c r="A39" s="137"/>
      <c r="B39" s="142" t="s">
        <v>102</v>
      </c>
      <c r="C39" s="147">
        <f t="shared" si="20"/>
        <v>12</v>
      </c>
      <c r="D39" s="151">
        <v>1</v>
      </c>
      <c r="E39" s="154" t="s">
        <v>145</v>
      </c>
      <c r="F39" s="154" t="s">
        <v>145</v>
      </c>
      <c r="G39" s="154" t="s">
        <v>145</v>
      </c>
      <c r="H39" s="151">
        <v>2</v>
      </c>
      <c r="I39" s="154" t="s">
        <v>145</v>
      </c>
      <c r="J39" s="154" t="s">
        <v>145</v>
      </c>
      <c r="K39" s="137"/>
      <c r="L39" s="142" t="s">
        <v>102</v>
      </c>
      <c r="M39" s="154" t="s">
        <v>145</v>
      </c>
      <c r="N39" s="154" t="s">
        <v>145</v>
      </c>
      <c r="O39" s="154">
        <v>2</v>
      </c>
      <c r="P39" s="151">
        <v>1</v>
      </c>
      <c r="Q39" s="154" t="s">
        <v>145</v>
      </c>
      <c r="R39" s="151">
        <v>1</v>
      </c>
      <c r="S39" s="154" t="s">
        <v>145</v>
      </c>
      <c r="T39" s="151">
        <v>3</v>
      </c>
      <c r="U39" s="151">
        <v>1</v>
      </c>
      <c r="V39" s="151">
        <v>1</v>
      </c>
      <c r="W39" s="154" t="s">
        <v>145</v>
      </c>
      <c r="X39" s="154" t="s">
        <v>145</v>
      </c>
      <c r="Y39" s="154" t="s">
        <v>145</v>
      </c>
      <c r="Z39" s="154" t="s">
        <v>145</v>
      </c>
      <c r="AA39" s="163" t="s">
        <v>145</v>
      </c>
      <c r="AB39" s="137"/>
      <c r="AC39" s="172" t="s">
        <v>102</v>
      </c>
    </row>
    <row r="40" spans="1:29" ht="18" customHeight="1">
      <c r="A40" s="137"/>
      <c r="B40" s="142" t="s">
        <v>103</v>
      </c>
      <c r="C40" s="147">
        <f t="shared" si="20"/>
        <v>685</v>
      </c>
      <c r="D40" s="151">
        <v>15</v>
      </c>
      <c r="E40" s="151">
        <v>10</v>
      </c>
      <c r="F40" s="151">
        <v>31</v>
      </c>
      <c r="G40" s="151">
        <v>19</v>
      </c>
      <c r="H40" s="151">
        <v>15</v>
      </c>
      <c r="I40" s="151">
        <v>19</v>
      </c>
      <c r="J40" s="151">
        <v>25</v>
      </c>
      <c r="K40" s="137"/>
      <c r="L40" s="142" t="s">
        <v>103</v>
      </c>
      <c r="M40" s="147">
        <v>23</v>
      </c>
      <c r="N40" s="151">
        <v>39</v>
      </c>
      <c r="O40" s="151">
        <v>32</v>
      </c>
      <c r="P40" s="151">
        <v>47</v>
      </c>
      <c r="Q40" s="151">
        <v>49</v>
      </c>
      <c r="R40" s="151">
        <v>65</v>
      </c>
      <c r="S40" s="151">
        <v>70</v>
      </c>
      <c r="T40" s="151">
        <v>44</v>
      </c>
      <c r="U40" s="151">
        <v>54</v>
      </c>
      <c r="V40" s="151">
        <v>65</v>
      </c>
      <c r="W40" s="151">
        <v>37</v>
      </c>
      <c r="X40" s="151">
        <v>21</v>
      </c>
      <c r="Y40" s="151">
        <v>5</v>
      </c>
      <c r="Z40" s="154" t="s">
        <v>145</v>
      </c>
      <c r="AA40" s="163" t="s">
        <v>145</v>
      </c>
      <c r="AB40" s="137"/>
      <c r="AC40" s="172" t="s">
        <v>103</v>
      </c>
    </row>
    <row r="41" spans="1:29" ht="18" customHeight="1">
      <c r="A41" s="137"/>
      <c r="B41" s="142" t="s">
        <v>106</v>
      </c>
      <c r="C41" s="147">
        <f t="shared" si="20"/>
        <v>1652</v>
      </c>
      <c r="D41" s="151">
        <v>43</v>
      </c>
      <c r="E41" s="151">
        <v>44</v>
      </c>
      <c r="F41" s="151">
        <v>50</v>
      </c>
      <c r="G41" s="151">
        <v>48</v>
      </c>
      <c r="H41" s="151">
        <v>35</v>
      </c>
      <c r="I41" s="151">
        <v>45</v>
      </c>
      <c r="J41" s="151">
        <v>86</v>
      </c>
      <c r="K41" s="137"/>
      <c r="L41" s="142" t="s">
        <v>106</v>
      </c>
      <c r="M41" s="147">
        <v>59</v>
      </c>
      <c r="N41" s="151">
        <v>68</v>
      </c>
      <c r="O41" s="151">
        <v>86</v>
      </c>
      <c r="P41" s="151">
        <v>111</v>
      </c>
      <c r="Q41" s="151">
        <v>119</v>
      </c>
      <c r="R41" s="151">
        <v>131</v>
      </c>
      <c r="S41" s="151">
        <v>156</v>
      </c>
      <c r="T41" s="151">
        <v>116</v>
      </c>
      <c r="U41" s="151">
        <v>159</v>
      </c>
      <c r="V41" s="151">
        <v>126</v>
      </c>
      <c r="W41" s="151">
        <v>101</v>
      </c>
      <c r="X41" s="151">
        <v>51</v>
      </c>
      <c r="Y41" s="151">
        <v>16</v>
      </c>
      <c r="Z41" s="154">
        <v>2</v>
      </c>
      <c r="AA41" s="163" t="s">
        <v>145</v>
      </c>
      <c r="AB41" s="137"/>
      <c r="AC41" s="172" t="s">
        <v>106</v>
      </c>
    </row>
    <row r="42" spans="1:29" ht="18" customHeight="1">
      <c r="A42" s="137"/>
      <c r="B42" s="142" t="s">
        <v>107</v>
      </c>
      <c r="C42" s="147">
        <f t="shared" si="20"/>
        <v>1060</v>
      </c>
      <c r="D42" s="151">
        <v>42</v>
      </c>
      <c r="E42" s="151">
        <v>25</v>
      </c>
      <c r="F42" s="151">
        <v>40</v>
      </c>
      <c r="G42" s="151">
        <v>33</v>
      </c>
      <c r="H42" s="151">
        <v>20</v>
      </c>
      <c r="I42" s="151">
        <v>26</v>
      </c>
      <c r="J42" s="151">
        <v>40</v>
      </c>
      <c r="K42" s="137"/>
      <c r="L42" s="142" t="s">
        <v>107</v>
      </c>
      <c r="M42" s="147">
        <v>48</v>
      </c>
      <c r="N42" s="151">
        <v>56</v>
      </c>
      <c r="O42" s="151">
        <v>58</v>
      </c>
      <c r="P42" s="151">
        <v>74</v>
      </c>
      <c r="Q42" s="151">
        <v>57</v>
      </c>
      <c r="R42" s="151">
        <v>85</v>
      </c>
      <c r="S42" s="151">
        <v>92</v>
      </c>
      <c r="T42" s="151">
        <v>99</v>
      </c>
      <c r="U42" s="151">
        <v>93</v>
      </c>
      <c r="V42" s="151">
        <v>78</v>
      </c>
      <c r="W42" s="151">
        <v>53</v>
      </c>
      <c r="X42" s="151">
        <v>31</v>
      </c>
      <c r="Y42" s="151">
        <v>9</v>
      </c>
      <c r="Z42" s="154">
        <v>1</v>
      </c>
      <c r="AA42" s="163" t="s">
        <v>145</v>
      </c>
      <c r="AB42" s="137"/>
      <c r="AC42" s="172" t="s">
        <v>107</v>
      </c>
    </row>
    <row r="43" spans="1:29" ht="18" customHeight="1">
      <c r="A43" s="137"/>
      <c r="B43" s="142" t="s">
        <v>108</v>
      </c>
      <c r="C43" s="147">
        <f t="shared" si="20"/>
        <v>1509</v>
      </c>
      <c r="D43" s="151">
        <v>48</v>
      </c>
      <c r="E43" s="151">
        <v>62</v>
      </c>
      <c r="F43" s="151">
        <v>83</v>
      </c>
      <c r="G43" s="151">
        <v>47</v>
      </c>
      <c r="H43" s="151">
        <v>35</v>
      </c>
      <c r="I43" s="151">
        <v>45</v>
      </c>
      <c r="J43" s="151">
        <v>78</v>
      </c>
      <c r="K43" s="137"/>
      <c r="L43" s="142" t="s">
        <v>108</v>
      </c>
      <c r="M43" s="147">
        <v>79</v>
      </c>
      <c r="N43" s="151">
        <v>83</v>
      </c>
      <c r="O43" s="151">
        <v>91</v>
      </c>
      <c r="P43" s="151">
        <v>68</v>
      </c>
      <c r="Q43" s="151">
        <v>99</v>
      </c>
      <c r="R43" s="151">
        <v>134</v>
      </c>
      <c r="S43" s="151">
        <v>134</v>
      </c>
      <c r="T43" s="151">
        <v>134</v>
      </c>
      <c r="U43" s="151">
        <v>113</v>
      </c>
      <c r="V43" s="151">
        <v>91</v>
      </c>
      <c r="W43" s="151">
        <v>53</v>
      </c>
      <c r="X43" s="151">
        <v>23</v>
      </c>
      <c r="Y43" s="151">
        <v>8</v>
      </c>
      <c r="Z43" s="154">
        <v>1</v>
      </c>
      <c r="AA43" s="163" t="s">
        <v>145</v>
      </c>
      <c r="AB43" s="137"/>
      <c r="AC43" s="172" t="s">
        <v>108</v>
      </c>
    </row>
    <row r="44" spans="1:29" ht="18" customHeight="1">
      <c r="A44" s="137"/>
      <c r="B44" s="142" t="s">
        <v>0</v>
      </c>
      <c r="C44" s="147">
        <f t="shared" si="20"/>
        <v>565</v>
      </c>
      <c r="D44" s="151">
        <v>4</v>
      </c>
      <c r="E44" s="151">
        <v>12</v>
      </c>
      <c r="F44" s="151">
        <v>28</v>
      </c>
      <c r="G44" s="151">
        <v>21</v>
      </c>
      <c r="H44" s="151">
        <v>15</v>
      </c>
      <c r="I44" s="151">
        <v>19</v>
      </c>
      <c r="J44" s="151">
        <v>15</v>
      </c>
      <c r="K44" s="137"/>
      <c r="L44" s="142" t="s">
        <v>0</v>
      </c>
      <c r="M44" s="147">
        <v>23</v>
      </c>
      <c r="N44" s="151">
        <v>42</v>
      </c>
      <c r="O44" s="151">
        <v>28</v>
      </c>
      <c r="P44" s="151">
        <v>30</v>
      </c>
      <c r="Q44" s="151">
        <v>39</v>
      </c>
      <c r="R44" s="151">
        <v>45</v>
      </c>
      <c r="S44" s="151">
        <v>52</v>
      </c>
      <c r="T44" s="151">
        <v>63</v>
      </c>
      <c r="U44" s="151">
        <v>34</v>
      </c>
      <c r="V44" s="151">
        <v>49</v>
      </c>
      <c r="W44" s="151">
        <v>28</v>
      </c>
      <c r="X44" s="151">
        <v>11</v>
      </c>
      <c r="Y44" s="151">
        <v>4</v>
      </c>
      <c r="Z44" s="154">
        <v>1</v>
      </c>
      <c r="AA44" s="163">
        <v>2</v>
      </c>
      <c r="AB44" s="137"/>
      <c r="AC44" s="172" t="s">
        <v>0</v>
      </c>
    </row>
    <row r="45" spans="1:29" ht="18" customHeight="1">
      <c r="A45" s="137"/>
      <c r="B45" s="142" t="s">
        <v>110</v>
      </c>
      <c r="C45" s="147">
        <f t="shared" si="20"/>
        <v>191</v>
      </c>
      <c r="D45" s="151">
        <v>3</v>
      </c>
      <c r="E45" s="151">
        <v>4</v>
      </c>
      <c r="F45" s="151">
        <v>3</v>
      </c>
      <c r="G45" s="151">
        <v>3</v>
      </c>
      <c r="H45" s="151">
        <v>2</v>
      </c>
      <c r="I45" s="151">
        <v>5</v>
      </c>
      <c r="J45" s="151">
        <v>4</v>
      </c>
      <c r="K45" s="137"/>
      <c r="L45" s="142" t="s">
        <v>110</v>
      </c>
      <c r="M45" s="147">
        <v>4</v>
      </c>
      <c r="N45" s="151">
        <v>4</v>
      </c>
      <c r="O45" s="151">
        <v>8</v>
      </c>
      <c r="P45" s="151">
        <v>22</v>
      </c>
      <c r="Q45" s="151">
        <v>8</v>
      </c>
      <c r="R45" s="151">
        <v>24</v>
      </c>
      <c r="S45" s="151">
        <v>14</v>
      </c>
      <c r="T45" s="151">
        <v>14</v>
      </c>
      <c r="U45" s="151">
        <v>28</v>
      </c>
      <c r="V45" s="151">
        <v>17</v>
      </c>
      <c r="W45" s="151">
        <v>14</v>
      </c>
      <c r="X45" s="151">
        <v>7</v>
      </c>
      <c r="Y45" s="151">
        <v>3</v>
      </c>
      <c r="Z45" s="154" t="s">
        <v>145</v>
      </c>
      <c r="AA45" s="163" t="s">
        <v>145</v>
      </c>
      <c r="AB45" s="137"/>
      <c r="AC45" s="172" t="s">
        <v>110</v>
      </c>
    </row>
    <row r="46" spans="1:29" ht="18" customHeight="1">
      <c r="A46" s="137"/>
      <c r="B46" s="142" t="s">
        <v>111</v>
      </c>
      <c r="C46" s="147">
        <f t="shared" si="20"/>
        <v>139</v>
      </c>
      <c r="D46" s="151">
        <v>4</v>
      </c>
      <c r="E46" s="151">
        <v>4</v>
      </c>
      <c r="F46" s="151">
        <v>1</v>
      </c>
      <c r="G46" s="151">
        <v>4</v>
      </c>
      <c r="H46" s="151">
        <v>1</v>
      </c>
      <c r="I46" s="151">
        <v>1</v>
      </c>
      <c r="J46" s="151">
        <v>3</v>
      </c>
      <c r="K46" s="137"/>
      <c r="L46" s="142" t="s">
        <v>111</v>
      </c>
      <c r="M46" s="147">
        <v>7</v>
      </c>
      <c r="N46" s="151">
        <v>4</v>
      </c>
      <c r="O46" s="151">
        <v>11</v>
      </c>
      <c r="P46" s="151">
        <v>4</v>
      </c>
      <c r="Q46" s="151">
        <v>10</v>
      </c>
      <c r="R46" s="151">
        <v>11</v>
      </c>
      <c r="S46" s="151">
        <v>14</v>
      </c>
      <c r="T46" s="151">
        <v>11</v>
      </c>
      <c r="U46" s="151">
        <v>11</v>
      </c>
      <c r="V46" s="151">
        <v>21</v>
      </c>
      <c r="W46" s="151">
        <v>11</v>
      </c>
      <c r="X46" s="151">
        <v>4</v>
      </c>
      <c r="Y46" s="154">
        <v>2</v>
      </c>
      <c r="Z46" s="154" t="s">
        <v>145</v>
      </c>
      <c r="AA46" s="163" t="s">
        <v>145</v>
      </c>
      <c r="AB46" s="137"/>
      <c r="AC46" s="172" t="s">
        <v>111</v>
      </c>
    </row>
    <row r="47" spans="1:29" ht="18" customHeight="1">
      <c r="A47" s="137"/>
      <c r="B47" s="142" t="s">
        <v>113</v>
      </c>
      <c r="C47" s="147">
        <f t="shared" si="20"/>
        <v>973</v>
      </c>
      <c r="D47" s="151">
        <v>21</v>
      </c>
      <c r="E47" s="151">
        <v>29</v>
      </c>
      <c r="F47" s="151">
        <v>45</v>
      </c>
      <c r="G47" s="151">
        <v>42</v>
      </c>
      <c r="H47" s="151">
        <v>32</v>
      </c>
      <c r="I47" s="151">
        <v>43</v>
      </c>
      <c r="J47" s="151">
        <v>44</v>
      </c>
      <c r="K47" s="137"/>
      <c r="L47" s="142" t="s">
        <v>113</v>
      </c>
      <c r="M47" s="147">
        <v>47</v>
      </c>
      <c r="N47" s="151">
        <v>60</v>
      </c>
      <c r="O47" s="151">
        <v>58</v>
      </c>
      <c r="P47" s="151">
        <v>55</v>
      </c>
      <c r="Q47" s="151">
        <v>56</v>
      </c>
      <c r="R47" s="151">
        <v>77</v>
      </c>
      <c r="S47" s="151">
        <v>86</v>
      </c>
      <c r="T47" s="151">
        <v>74</v>
      </c>
      <c r="U47" s="151">
        <v>64</v>
      </c>
      <c r="V47" s="151">
        <v>73</v>
      </c>
      <c r="W47" s="151">
        <v>45</v>
      </c>
      <c r="X47" s="151">
        <v>12</v>
      </c>
      <c r="Y47" s="151">
        <v>6</v>
      </c>
      <c r="Z47" s="154">
        <v>1</v>
      </c>
      <c r="AA47" s="163">
        <v>3</v>
      </c>
      <c r="AB47" s="137"/>
      <c r="AC47" s="172" t="s">
        <v>113</v>
      </c>
    </row>
    <row r="48" spans="1:29" ht="18" customHeight="1">
      <c r="A48" s="137"/>
      <c r="B48" s="142" t="s">
        <v>114</v>
      </c>
      <c r="C48" s="147">
        <f t="shared" si="20"/>
        <v>805</v>
      </c>
      <c r="D48" s="151">
        <v>17</v>
      </c>
      <c r="E48" s="151">
        <v>21</v>
      </c>
      <c r="F48" s="151">
        <v>37</v>
      </c>
      <c r="G48" s="151">
        <v>22</v>
      </c>
      <c r="H48" s="151">
        <v>19</v>
      </c>
      <c r="I48" s="151">
        <v>20</v>
      </c>
      <c r="J48" s="151">
        <v>30</v>
      </c>
      <c r="K48" s="137"/>
      <c r="L48" s="142" t="s">
        <v>114</v>
      </c>
      <c r="M48" s="147">
        <v>28</v>
      </c>
      <c r="N48" s="151">
        <v>50</v>
      </c>
      <c r="O48" s="151">
        <v>40</v>
      </c>
      <c r="P48" s="151">
        <v>41</v>
      </c>
      <c r="Q48" s="151">
        <v>62</v>
      </c>
      <c r="R48" s="151">
        <v>76</v>
      </c>
      <c r="S48" s="151">
        <v>56</v>
      </c>
      <c r="T48" s="151">
        <v>70</v>
      </c>
      <c r="U48" s="151">
        <v>63</v>
      </c>
      <c r="V48" s="151">
        <v>70</v>
      </c>
      <c r="W48" s="151">
        <v>50</v>
      </c>
      <c r="X48" s="151">
        <v>28</v>
      </c>
      <c r="Y48" s="151">
        <v>4</v>
      </c>
      <c r="Z48" s="151">
        <v>1</v>
      </c>
      <c r="AA48" s="163" t="s">
        <v>145</v>
      </c>
      <c r="AB48" s="137"/>
      <c r="AC48" s="172" t="s">
        <v>114</v>
      </c>
    </row>
    <row r="49" spans="1:29" ht="9" customHeight="1">
      <c r="A49" s="138"/>
      <c r="B49" s="145"/>
      <c r="C49" s="26"/>
      <c r="D49" s="44"/>
      <c r="E49" s="44"/>
      <c r="F49" s="44"/>
      <c r="G49" s="44"/>
      <c r="H49" s="44"/>
      <c r="I49" s="44"/>
      <c r="J49" s="44"/>
      <c r="K49" s="138"/>
      <c r="L49" s="157"/>
      <c r="M49" s="26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165"/>
      <c r="AB49" s="138"/>
      <c r="AC49" s="30"/>
    </row>
    <row r="50" spans="1:29" ht="14.25"/>
  </sheetData>
  <mergeCells count="18">
    <mergeCell ref="A5:B5"/>
    <mergeCell ref="K5:L5"/>
    <mergeCell ref="AB5:AC5"/>
    <mergeCell ref="A7:B7"/>
    <mergeCell ref="K7:L7"/>
    <mergeCell ref="AB7:AC7"/>
    <mergeCell ref="A8:B8"/>
    <mergeCell ref="K8:L8"/>
    <mergeCell ref="AB8:AC8"/>
    <mergeCell ref="A10:B10"/>
    <mergeCell ref="K10:L10"/>
    <mergeCell ref="AB10:AC10"/>
    <mergeCell ref="A24:A36"/>
    <mergeCell ref="K24:K36"/>
    <mergeCell ref="AB24:AB36"/>
    <mergeCell ref="A37:A49"/>
    <mergeCell ref="K37:K49"/>
    <mergeCell ref="AB37:AB49"/>
  </mergeCells>
  <phoneticPr fontId="2"/>
  <pageMargins left="0.7" right="0.7" top="0.75" bottom="0.75" header="0.3" footer="0.3"/>
  <pageSetup paperSize="9" fitToWidth="1" fitToHeight="1" orientation="portrait" usePrinterDefaults="1" r:id="rId1"/>
  <colBreaks count="2" manualBreakCount="2">
    <brk id="10" max="1048575" man="1"/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49"/>
  <sheetViews>
    <sheetView view="pageBreakPreview" topLeftCell="F1" zoomScale="85" zoomScaleNormal="85" zoomScaleSheetLayoutView="85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2.5" customWidth="1"/>
    <col min="2" max="2" width="7.125" customWidth="1"/>
    <col min="3" max="6" width="8.75" customWidth="1"/>
    <col min="7" max="7" width="11.125" customWidth="1"/>
    <col min="8" max="14" width="8.75" customWidth="1"/>
    <col min="15" max="15" width="10.375" customWidth="1"/>
    <col min="16" max="16" width="12.75" customWidth="1"/>
    <col min="17" max="17" width="10.375" customWidth="1"/>
    <col min="18" max="18" width="12" customWidth="1"/>
    <col min="19" max="19" width="8.75" customWidth="1"/>
    <col min="20" max="20" width="9.625" bestFit="1" customWidth="1"/>
    <col min="21" max="24" width="8.75" customWidth="1"/>
    <col min="25" max="25" width="2.5" customWidth="1"/>
    <col min="26" max="26" width="7" customWidth="1"/>
  </cols>
  <sheetData>
    <row r="1" spans="1:26" s="2" customFormat="1" ht="17.25">
      <c r="A1" s="175" t="s">
        <v>115</v>
      </c>
      <c r="B1" s="16"/>
      <c r="C1" s="16"/>
      <c r="X1" s="16"/>
      <c r="Y1" s="16"/>
      <c r="Z1" s="211" t="s">
        <v>16</v>
      </c>
    </row>
    <row r="2" spans="1:26" s="2" customFormat="1"/>
    <row r="3" spans="1:26" ht="17.25">
      <c r="A3" s="176" t="s">
        <v>116</v>
      </c>
      <c r="U3" s="16"/>
      <c r="V3" s="16"/>
      <c r="W3" s="16"/>
      <c r="X3" s="16"/>
      <c r="Y3" s="16"/>
      <c r="Z3" s="81" t="s">
        <v>144</v>
      </c>
    </row>
    <row r="4" spans="1:26" ht="6.75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 spans="1:26" ht="30" customHeight="1">
      <c r="A5" s="177" t="s">
        <v>17</v>
      </c>
      <c r="B5" s="187"/>
      <c r="C5" s="193" t="s">
        <v>15</v>
      </c>
      <c r="D5" s="193" t="s">
        <v>117</v>
      </c>
      <c r="E5" s="193" t="s">
        <v>118</v>
      </c>
      <c r="F5" s="193" t="s">
        <v>119</v>
      </c>
      <c r="G5" s="194" t="s">
        <v>168</v>
      </c>
      <c r="H5" s="193" t="s">
        <v>120</v>
      </c>
      <c r="I5" s="193" t="s">
        <v>43</v>
      </c>
      <c r="J5" s="195" t="s">
        <v>121</v>
      </c>
      <c r="K5" s="196" t="s">
        <v>122</v>
      </c>
      <c r="L5" s="198" t="s">
        <v>162</v>
      </c>
      <c r="M5" s="196" t="s">
        <v>82</v>
      </c>
      <c r="N5" s="196" t="s">
        <v>77</v>
      </c>
      <c r="O5" s="199" t="s">
        <v>163</v>
      </c>
      <c r="P5" s="200" t="s">
        <v>3</v>
      </c>
      <c r="Q5" s="200" t="s">
        <v>164</v>
      </c>
      <c r="R5" s="200" t="s">
        <v>165</v>
      </c>
      <c r="S5" s="201" t="s">
        <v>166</v>
      </c>
      <c r="T5" s="202" t="s">
        <v>136</v>
      </c>
      <c r="U5" s="201" t="s">
        <v>169</v>
      </c>
      <c r="V5" s="203" t="s">
        <v>123</v>
      </c>
      <c r="W5" s="193" t="s">
        <v>112</v>
      </c>
      <c r="X5" s="193" t="s">
        <v>167</v>
      </c>
      <c r="Y5" s="201" t="s">
        <v>17</v>
      </c>
      <c r="Z5" s="177"/>
    </row>
    <row r="6" spans="1:26" s="2" customFormat="1" ht="9" customHeight="1">
      <c r="A6" s="178"/>
      <c r="B6" s="178"/>
      <c r="C6" s="24"/>
      <c r="D6" s="10"/>
      <c r="E6" s="10"/>
      <c r="F6" s="10"/>
      <c r="G6" s="10"/>
      <c r="H6" s="10"/>
      <c r="I6" s="10"/>
      <c r="J6" s="8"/>
      <c r="K6" s="8"/>
      <c r="L6" s="10"/>
      <c r="M6" s="8"/>
      <c r="N6" s="8"/>
      <c r="O6" s="10"/>
      <c r="P6" s="10"/>
      <c r="Q6" s="10"/>
      <c r="R6" s="10"/>
      <c r="S6" s="8"/>
      <c r="T6" s="10"/>
      <c r="U6" s="8"/>
      <c r="V6" s="10"/>
      <c r="W6" s="10"/>
      <c r="X6" s="10"/>
      <c r="Y6" s="204"/>
      <c r="Z6" s="94"/>
    </row>
    <row r="7" spans="1:26" s="2" customFormat="1" ht="21.95" customHeight="1">
      <c r="A7" s="11" t="s">
        <v>15</v>
      </c>
      <c r="B7" s="11"/>
      <c r="C7" s="147">
        <f>SUM(D7:X7)</f>
        <v>9697</v>
      </c>
      <c r="D7" s="151">
        <f t="shared" ref="D7:X7" si="0">SUM(D10:D20)</f>
        <v>600</v>
      </c>
      <c r="E7" s="151">
        <f t="shared" si="0"/>
        <v>75</v>
      </c>
      <c r="F7" s="151">
        <f t="shared" si="0"/>
        <v>422</v>
      </c>
      <c r="G7" s="151">
        <f t="shared" si="0"/>
        <v>20</v>
      </c>
      <c r="H7" s="151">
        <f t="shared" si="0"/>
        <v>1923</v>
      </c>
      <c r="I7" s="151">
        <f t="shared" si="0"/>
        <v>1363</v>
      </c>
      <c r="J7" s="151">
        <f t="shared" si="0"/>
        <v>12</v>
      </c>
      <c r="K7" s="159">
        <f t="shared" si="0"/>
        <v>42</v>
      </c>
      <c r="L7" s="159">
        <f t="shared" si="0"/>
        <v>371</v>
      </c>
      <c r="M7" s="159">
        <f t="shared" si="0"/>
        <v>1185</v>
      </c>
      <c r="N7" s="159">
        <f t="shared" si="0"/>
        <v>109</v>
      </c>
      <c r="O7" s="159">
        <f t="shared" si="0"/>
        <v>72</v>
      </c>
      <c r="P7" s="159">
        <f t="shared" si="0"/>
        <v>175</v>
      </c>
      <c r="Q7" s="159">
        <f t="shared" si="0"/>
        <v>434</v>
      </c>
      <c r="R7" s="159">
        <f t="shared" si="0"/>
        <v>236</v>
      </c>
      <c r="S7" s="159">
        <f t="shared" si="0"/>
        <v>367</v>
      </c>
      <c r="T7" s="159">
        <f t="shared" si="0"/>
        <v>1155</v>
      </c>
      <c r="U7" s="159">
        <f t="shared" si="0"/>
        <v>219</v>
      </c>
      <c r="V7" s="159">
        <f t="shared" si="0"/>
        <v>483</v>
      </c>
      <c r="W7" s="159">
        <f t="shared" si="0"/>
        <v>412</v>
      </c>
      <c r="X7" s="159">
        <f t="shared" si="0"/>
        <v>22</v>
      </c>
      <c r="Y7" s="205" t="s">
        <v>15</v>
      </c>
      <c r="Z7" s="11"/>
    </row>
    <row r="8" spans="1:26" s="2" customFormat="1" ht="7.5" customHeight="1">
      <c r="A8" s="179"/>
      <c r="B8" s="179"/>
      <c r="C8" s="2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168"/>
      <c r="Z8" s="132"/>
    </row>
    <row r="9" spans="1:26" s="2" customFormat="1" ht="7.5" customHeight="1">
      <c r="A9" s="180"/>
      <c r="B9" s="188"/>
      <c r="C9" s="28"/>
      <c r="D9" s="118"/>
      <c r="E9" s="118"/>
      <c r="F9" s="118"/>
      <c r="G9" s="118"/>
      <c r="H9" s="118"/>
      <c r="I9" s="118"/>
      <c r="J9" s="118"/>
      <c r="K9" s="3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206"/>
      <c r="Z9" s="212"/>
    </row>
    <row r="10" spans="1:26" s="2" customFormat="1" ht="21.95" customHeight="1">
      <c r="A10" s="181"/>
      <c r="B10" s="189" t="s">
        <v>101</v>
      </c>
      <c r="C10" s="147">
        <f t="shared" ref="C10:C20" si="1">SUM(D10:X10)</f>
        <v>2070</v>
      </c>
      <c r="D10" s="151">
        <f t="shared" ref="D10:I10" si="2">D24+D38</f>
        <v>86</v>
      </c>
      <c r="E10" s="151">
        <f t="shared" si="2"/>
        <v>7</v>
      </c>
      <c r="F10" s="151">
        <f t="shared" si="2"/>
        <v>18</v>
      </c>
      <c r="G10" s="151">
        <f t="shared" si="2"/>
        <v>8</v>
      </c>
      <c r="H10" s="151">
        <f t="shared" si="2"/>
        <v>326</v>
      </c>
      <c r="I10" s="151">
        <f t="shared" si="2"/>
        <v>263</v>
      </c>
      <c r="J10" s="151">
        <f>J24</f>
        <v>2</v>
      </c>
      <c r="K10" s="159">
        <f t="shared" ref="K10:X10" si="3">K24+K38</f>
        <v>8</v>
      </c>
      <c r="L10" s="159">
        <f t="shared" si="3"/>
        <v>62</v>
      </c>
      <c r="M10" s="159">
        <f t="shared" si="3"/>
        <v>283</v>
      </c>
      <c r="N10" s="159">
        <f t="shared" si="3"/>
        <v>27</v>
      </c>
      <c r="O10" s="159">
        <f t="shared" si="3"/>
        <v>19</v>
      </c>
      <c r="P10" s="159">
        <f t="shared" si="3"/>
        <v>45</v>
      </c>
      <c r="Q10" s="159">
        <f t="shared" si="3"/>
        <v>131</v>
      </c>
      <c r="R10" s="159">
        <f t="shared" si="3"/>
        <v>55</v>
      </c>
      <c r="S10" s="159">
        <f t="shared" si="3"/>
        <v>124</v>
      </c>
      <c r="T10" s="159">
        <f t="shared" si="3"/>
        <v>287</v>
      </c>
      <c r="U10" s="159">
        <f t="shared" si="3"/>
        <v>48</v>
      </c>
      <c r="V10" s="159">
        <f t="shared" si="3"/>
        <v>109</v>
      </c>
      <c r="W10" s="159">
        <f t="shared" si="3"/>
        <v>157</v>
      </c>
      <c r="X10" s="159">
        <f t="shared" si="3"/>
        <v>5</v>
      </c>
      <c r="Y10" s="207"/>
      <c r="Z10" s="205" t="s">
        <v>101</v>
      </c>
    </row>
    <row r="11" spans="1:26" s="2" customFormat="1" ht="21.95" customHeight="1">
      <c r="A11" s="181"/>
      <c r="B11" s="189" t="s">
        <v>102</v>
      </c>
      <c r="C11" s="147">
        <f t="shared" si="1"/>
        <v>14</v>
      </c>
      <c r="D11" s="151">
        <f>D25</f>
        <v>2</v>
      </c>
      <c r="E11" s="155" t="s">
        <v>145</v>
      </c>
      <c r="F11" s="155" t="s">
        <v>145</v>
      </c>
      <c r="G11" s="155" t="s">
        <v>145</v>
      </c>
      <c r="H11" s="151">
        <f>H25</f>
        <v>2</v>
      </c>
      <c r="I11" s="151">
        <f t="shared" ref="I11:I20" si="4">I25+I39</f>
        <v>6</v>
      </c>
      <c r="J11" s="155" t="s">
        <v>145</v>
      </c>
      <c r="K11" s="155" t="s">
        <v>145</v>
      </c>
      <c r="L11" s="155" t="s">
        <v>145</v>
      </c>
      <c r="M11" s="155" t="s">
        <v>145</v>
      </c>
      <c r="N11" s="155" t="s">
        <v>145</v>
      </c>
      <c r="O11" s="159">
        <f>O39</f>
        <v>1</v>
      </c>
      <c r="P11" s="155" t="s">
        <v>145</v>
      </c>
      <c r="Q11" s="155" t="s">
        <v>145</v>
      </c>
      <c r="R11" s="159">
        <f>R25</f>
        <v>1</v>
      </c>
      <c r="S11" s="155" t="s">
        <v>145</v>
      </c>
      <c r="T11" s="159">
        <f>T39</f>
        <v>1</v>
      </c>
      <c r="U11" s="155" t="s">
        <v>145</v>
      </c>
      <c r="V11" s="155" t="s">
        <v>145</v>
      </c>
      <c r="W11" s="159">
        <f>W25</f>
        <v>1</v>
      </c>
      <c r="X11" s="155" t="s">
        <v>145</v>
      </c>
      <c r="Y11" s="207"/>
      <c r="Z11" s="205" t="s">
        <v>102</v>
      </c>
    </row>
    <row r="12" spans="1:26" s="2" customFormat="1" ht="21.95" customHeight="1">
      <c r="A12" s="181"/>
      <c r="B12" s="189" t="s">
        <v>103</v>
      </c>
      <c r="C12" s="147">
        <f t="shared" si="1"/>
        <v>640</v>
      </c>
      <c r="D12" s="151">
        <f t="shared" ref="D12:D20" si="5">D26+D40</f>
        <v>19</v>
      </c>
      <c r="E12" s="151">
        <f>E26</f>
        <v>5</v>
      </c>
      <c r="F12" s="151">
        <f>F26+F40</f>
        <v>70</v>
      </c>
      <c r="G12" s="151">
        <f>G26</f>
        <v>2</v>
      </c>
      <c r="H12" s="151">
        <f>H26+H40</f>
        <v>90</v>
      </c>
      <c r="I12" s="151">
        <f t="shared" si="4"/>
        <v>118</v>
      </c>
      <c r="J12" s="151">
        <f>J26</f>
        <v>1</v>
      </c>
      <c r="K12" s="159">
        <f>K26+K40</f>
        <v>5</v>
      </c>
      <c r="L12" s="159">
        <f>L26</f>
        <v>29</v>
      </c>
      <c r="M12" s="159">
        <f t="shared" ref="M12:W15" si="6">M26+M40</f>
        <v>81</v>
      </c>
      <c r="N12" s="159">
        <f t="shared" si="6"/>
        <v>7</v>
      </c>
      <c r="O12" s="159">
        <f t="shared" si="6"/>
        <v>8</v>
      </c>
      <c r="P12" s="159">
        <f t="shared" si="6"/>
        <v>2</v>
      </c>
      <c r="Q12" s="159">
        <f t="shared" si="6"/>
        <v>36</v>
      </c>
      <c r="R12" s="159">
        <f t="shared" si="6"/>
        <v>12</v>
      </c>
      <c r="S12" s="159">
        <f t="shared" si="6"/>
        <v>18</v>
      </c>
      <c r="T12" s="159">
        <f t="shared" si="6"/>
        <v>64</v>
      </c>
      <c r="U12" s="159">
        <f t="shared" si="6"/>
        <v>24</v>
      </c>
      <c r="V12" s="159">
        <f t="shared" si="6"/>
        <v>26</v>
      </c>
      <c r="W12" s="159">
        <f t="shared" si="6"/>
        <v>23</v>
      </c>
      <c r="X12" s="155" t="s">
        <v>145</v>
      </c>
      <c r="Y12" s="207"/>
      <c r="Z12" s="205" t="s">
        <v>103</v>
      </c>
    </row>
    <row r="13" spans="1:26" s="2" customFormat="1" ht="21.95" customHeight="1">
      <c r="A13" s="181" t="s">
        <v>104</v>
      </c>
      <c r="B13" s="189" t="s">
        <v>106</v>
      </c>
      <c r="C13" s="147">
        <f t="shared" si="1"/>
        <v>1494</v>
      </c>
      <c r="D13" s="151">
        <f t="shared" si="5"/>
        <v>40</v>
      </c>
      <c r="E13" s="151">
        <f>E27+E41</f>
        <v>5</v>
      </c>
      <c r="F13" s="151">
        <f>F27+F41</f>
        <v>226</v>
      </c>
      <c r="G13" s="151">
        <f>G27</f>
        <v>1</v>
      </c>
      <c r="H13" s="151">
        <f>H27+H41</f>
        <v>274</v>
      </c>
      <c r="I13" s="151">
        <f t="shared" si="4"/>
        <v>199</v>
      </c>
      <c r="J13" s="151">
        <f>J27</f>
        <v>1</v>
      </c>
      <c r="K13" s="159">
        <f>K41</f>
        <v>2</v>
      </c>
      <c r="L13" s="159">
        <f>L27+L41</f>
        <v>70</v>
      </c>
      <c r="M13" s="159">
        <f t="shared" si="6"/>
        <v>176</v>
      </c>
      <c r="N13" s="159">
        <f t="shared" si="6"/>
        <v>12</v>
      </c>
      <c r="O13" s="159">
        <f t="shared" si="6"/>
        <v>3</v>
      </c>
      <c r="P13" s="159">
        <f t="shared" si="6"/>
        <v>20</v>
      </c>
      <c r="Q13" s="159">
        <f t="shared" si="6"/>
        <v>41</v>
      </c>
      <c r="R13" s="159">
        <f t="shared" si="6"/>
        <v>60</v>
      </c>
      <c r="S13" s="159">
        <f t="shared" si="6"/>
        <v>32</v>
      </c>
      <c r="T13" s="159">
        <f t="shared" si="6"/>
        <v>166</v>
      </c>
      <c r="U13" s="159">
        <f t="shared" si="6"/>
        <v>54</v>
      </c>
      <c r="V13" s="159">
        <f t="shared" si="6"/>
        <v>72</v>
      </c>
      <c r="W13" s="159">
        <f t="shared" si="6"/>
        <v>40</v>
      </c>
      <c r="X13" s="155" t="s">
        <v>145</v>
      </c>
      <c r="Y13" s="207" t="s">
        <v>104</v>
      </c>
      <c r="Z13" s="205" t="s">
        <v>106</v>
      </c>
    </row>
    <row r="14" spans="1:26" s="2" customFormat="1" ht="21.95" customHeight="1">
      <c r="A14" s="181"/>
      <c r="B14" s="189" t="s">
        <v>107</v>
      </c>
      <c r="C14" s="147">
        <f t="shared" si="1"/>
        <v>1046</v>
      </c>
      <c r="D14" s="151">
        <f t="shared" si="5"/>
        <v>56</v>
      </c>
      <c r="E14" s="151">
        <f>E28+E42</f>
        <v>3</v>
      </c>
      <c r="F14" s="151">
        <f>F28+F42</f>
        <v>60</v>
      </c>
      <c r="G14" s="155" t="s">
        <v>145</v>
      </c>
      <c r="H14" s="151">
        <f>H28+H42</f>
        <v>243</v>
      </c>
      <c r="I14" s="151">
        <f t="shared" si="4"/>
        <v>133</v>
      </c>
      <c r="J14" s="151">
        <f>J28</f>
        <v>3</v>
      </c>
      <c r="K14" s="159">
        <f>K28+K42</f>
        <v>8</v>
      </c>
      <c r="L14" s="159">
        <f>L28+L42</f>
        <v>41</v>
      </c>
      <c r="M14" s="159">
        <f t="shared" si="6"/>
        <v>123</v>
      </c>
      <c r="N14" s="159">
        <f t="shared" si="6"/>
        <v>10</v>
      </c>
      <c r="O14" s="159">
        <f t="shared" si="6"/>
        <v>10</v>
      </c>
      <c r="P14" s="159">
        <f t="shared" si="6"/>
        <v>23</v>
      </c>
      <c r="Q14" s="159">
        <f t="shared" si="6"/>
        <v>33</v>
      </c>
      <c r="R14" s="159">
        <f t="shared" si="6"/>
        <v>25</v>
      </c>
      <c r="S14" s="159">
        <f t="shared" si="6"/>
        <v>35</v>
      </c>
      <c r="T14" s="159">
        <f t="shared" si="6"/>
        <v>133</v>
      </c>
      <c r="U14" s="159">
        <f t="shared" si="6"/>
        <v>23</v>
      </c>
      <c r="V14" s="159">
        <f t="shared" si="6"/>
        <v>44</v>
      </c>
      <c r="W14" s="159">
        <f t="shared" si="6"/>
        <v>37</v>
      </c>
      <c r="X14" s="159">
        <f>X28+X42</f>
        <v>3</v>
      </c>
      <c r="Y14" s="207"/>
      <c r="Z14" s="205" t="s">
        <v>107</v>
      </c>
    </row>
    <row r="15" spans="1:26" s="2" customFormat="1" ht="21.95" customHeight="1">
      <c r="A15" s="181"/>
      <c r="B15" s="189" t="s">
        <v>108</v>
      </c>
      <c r="C15" s="147">
        <f t="shared" si="1"/>
        <v>1610</v>
      </c>
      <c r="D15" s="151">
        <f t="shared" si="5"/>
        <v>155</v>
      </c>
      <c r="E15" s="151">
        <f>E29+E43</f>
        <v>5</v>
      </c>
      <c r="F15" s="151">
        <f>F29+F43</f>
        <v>42</v>
      </c>
      <c r="G15" s="155" t="s">
        <v>145</v>
      </c>
      <c r="H15" s="151">
        <f>H29+H43</f>
        <v>330</v>
      </c>
      <c r="I15" s="151">
        <f t="shared" si="4"/>
        <v>181</v>
      </c>
      <c r="J15" s="151">
        <f>J29</f>
        <v>3</v>
      </c>
      <c r="K15" s="159">
        <f>K29+K43</f>
        <v>5</v>
      </c>
      <c r="L15" s="159">
        <f>L29+L43</f>
        <v>58</v>
      </c>
      <c r="M15" s="159">
        <f t="shared" si="6"/>
        <v>214</v>
      </c>
      <c r="N15" s="159">
        <f t="shared" si="6"/>
        <v>21</v>
      </c>
      <c r="O15" s="159">
        <f t="shared" si="6"/>
        <v>8</v>
      </c>
      <c r="P15" s="159">
        <f t="shared" si="6"/>
        <v>35</v>
      </c>
      <c r="Q15" s="159">
        <f t="shared" si="6"/>
        <v>79</v>
      </c>
      <c r="R15" s="159">
        <f t="shared" si="6"/>
        <v>36</v>
      </c>
      <c r="S15" s="159">
        <f t="shared" si="6"/>
        <v>64</v>
      </c>
      <c r="T15" s="159">
        <f t="shared" si="6"/>
        <v>208</v>
      </c>
      <c r="U15" s="159">
        <f t="shared" si="6"/>
        <v>24</v>
      </c>
      <c r="V15" s="159">
        <f t="shared" si="6"/>
        <v>76</v>
      </c>
      <c r="W15" s="159">
        <f t="shared" si="6"/>
        <v>65</v>
      </c>
      <c r="X15" s="159">
        <f>X29</f>
        <v>1</v>
      </c>
      <c r="Y15" s="207"/>
      <c r="Z15" s="205" t="s">
        <v>108</v>
      </c>
    </row>
    <row r="16" spans="1:26" s="2" customFormat="1" ht="21.95" customHeight="1">
      <c r="A16" s="181"/>
      <c r="B16" s="190" t="s">
        <v>0</v>
      </c>
      <c r="C16" s="147">
        <f t="shared" si="1"/>
        <v>536</v>
      </c>
      <c r="D16" s="151">
        <f t="shared" si="5"/>
        <v>32</v>
      </c>
      <c r="E16" s="151">
        <f>E30+E44</f>
        <v>6</v>
      </c>
      <c r="F16" s="151">
        <f>F30+F44</f>
        <v>2</v>
      </c>
      <c r="G16" s="155" t="s">
        <v>145</v>
      </c>
      <c r="H16" s="151">
        <f>H30+H44</f>
        <v>115</v>
      </c>
      <c r="I16" s="151">
        <f t="shared" si="4"/>
        <v>96</v>
      </c>
      <c r="J16" s="155" t="s">
        <v>145</v>
      </c>
      <c r="K16" s="151">
        <f>K44</f>
        <v>2</v>
      </c>
      <c r="L16" s="151">
        <f>L30+L44</f>
        <v>35</v>
      </c>
      <c r="M16" s="151">
        <f>M30+M44</f>
        <v>59</v>
      </c>
      <c r="N16" s="151">
        <f>N30+N44</f>
        <v>7</v>
      </c>
      <c r="O16" s="151">
        <f>O30</f>
        <v>4</v>
      </c>
      <c r="P16" s="151">
        <f t="shared" ref="P16:X16" si="7">P30+P44</f>
        <v>7</v>
      </c>
      <c r="Q16" s="151">
        <f t="shared" si="7"/>
        <v>25</v>
      </c>
      <c r="R16" s="151">
        <f t="shared" si="7"/>
        <v>11</v>
      </c>
      <c r="S16" s="151">
        <f t="shared" si="7"/>
        <v>17</v>
      </c>
      <c r="T16" s="151">
        <f t="shared" si="7"/>
        <v>56</v>
      </c>
      <c r="U16" s="151">
        <f t="shared" si="7"/>
        <v>7</v>
      </c>
      <c r="V16" s="151">
        <f t="shared" si="7"/>
        <v>33</v>
      </c>
      <c r="W16" s="151">
        <f t="shared" si="7"/>
        <v>20</v>
      </c>
      <c r="X16" s="151">
        <f t="shared" si="7"/>
        <v>2</v>
      </c>
      <c r="Y16" s="207"/>
      <c r="Z16" s="90" t="s">
        <v>0</v>
      </c>
    </row>
    <row r="17" spans="1:26" s="2" customFormat="1" ht="21.95" customHeight="1">
      <c r="A17" s="181" t="s">
        <v>109</v>
      </c>
      <c r="B17" s="189" t="s">
        <v>110</v>
      </c>
      <c r="C17" s="147">
        <f t="shared" si="1"/>
        <v>190</v>
      </c>
      <c r="D17" s="151">
        <f t="shared" si="5"/>
        <v>17</v>
      </c>
      <c r="E17" s="151">
        <f>E31</f>
        <v>6</v>
      </c>
      <c r="F17" s="155" t="s">
        <v>145</v>
      </c>
      <c r="G17" s="151">
        <f>G31</f>
        <v>1</v>
      </c>
      <c r="H17" s="151">
        <f>H31</f>
        <v>32</v>
      </c>
      <c r="I17" s="151">
        <f t="shared" si="4"/>
        <v>30</v>
      </c>
      <c r="J17" s="155" t="s">
        <v>145</v>
      </c>
      <c r="K17" s="151">
        <f>K31+K45</f>
        <v>2</v>
      </c>
      <c r="L17" s="151">
        <f>L31</f>
        <v>8</v>
      </c>
      <c r="M17" s="151">
        <f>M31+M45</f>
        <v>27</v>
      </c>
      <c r="N17" s="151">
        <f>N45</f>
        <v>3</v>
      </c>
      <c r="O17" s="155" t="s">
        <v>145</v>
      </c>
      <c r="P17" s="151">
        <f>P45</f>
        <v>1</v>
      </c>
      <c r="Q17" s="151">
        <f>Q31+Q45</f>
        <v>12</v>
      </c>
      <c r="R17" s="155" t="s">
        <v>145</v>
      </c>
      <c r="S17" s="151">
        <f>S31+S45</f>
        <v>8</v>
      </c>
      <c r="T17" s="151">
        <f>T31+T45</f>
        <v>19</v>
      </c>
      <c r="U17" s="151">
        <f>U31+U45</f>
        <v>6</v>
      </c>
      <c r="V17" s="151">
        <f>V31+V45</f>
        <v>14</v>
      </c>
      <c r="W17" s="151">
        <f>W31</f>
        <v>4</v>
      </c>
      <c r="X17" s="155" t="s">
        <v>145</v>
      </c>
      <c r="Y17" s="207" t="s">
        <v>109</v>
      </c>
      <c r="Z17" s="205" t="s">
        <v>110</v>
      </c>
    </row>
    <row r="18" spans="1:26" s="2" customFormat="1" ht="21.95" customHeight="1">
      <c r="A18" s="181"/>
      <c r="B18" s="189" t="s">
        <v>111</v>
      </c>
      <c r="C18" s="147">
        <f t="shared" si="1"/>
        <v>123</v>
      </c>
      <c r="D18" s="151">
        <f t="shared" si="5"/>
        <v>24</v>
      </c>
      <c r="E18" s="151">
        <f>E32</f>
        <v>10</v>
      </c>
      <c r="F18" s="155" t="s">
        <v>145</v>
      </c>
      <c r="G18" s="155" t="s">
        <v>145</v>
      </c>
      <c r="H18" s="151">
        <f>H32</f>
        <v>19</v>
      </c>
      <c r="I18" s="151">
        <f t="shared" si="4"/>
        <v>13</v>
      </c>
      <c r="J18" s="155" t="s">
        <v>145</v>
      </c>
      <c r="K18" s="155" t="s">
        <v>145</v>
      </c>
      <c r="L18" s="159">
        <f>L32</f>
        <v>8</v>
      </c>
      <c r="M18" s="159">
        <f>M32+M46</f>
        <v>13</v>
      </c>
      <c r="N18" s="159">
        <f>N46</f>
        <v>1</v>
      </c>
      <c r="O18" s="159">
        <f>O32</f>
        <v>3</v>
      </c>
      <c r="P18" s="159">
        <f>P32+P46</f>
        <v>3</v>
      </c>
      <c r="Q18" s="159">
        <f>Q46</f>
        <v>4</v>
      </c>
      <c r="R18" s="155" t="s">
        <v>145</v>
      </c>
      <c r="S18" s="159">
        <f>S46</f>
        <v>4</v>
      </c>
      <c r="T18" s="159">
        <f>T32+T46</f>
        <v>9</v>
      </c>
      <c r="U18" s="159">
        <f>U32</f>
        <v>4</v>
      </c>
      <c r="V18" s="159">
        <f>V32+V46</f>
        <v>7</v>
      </c>
      <c r="W18" s="159">
        <f>W32</f>
        <v>1</v>
      </c>
      <c r="X18" s="155" t="s">
        <v>145</v>
      </c>
      <c r="Y18" s="207"/>
      <c r="Z18" s="205" t="s">
        <v>111</v>
      </c>
    </row>
    <row r="19" spans="1:26" s="2" customFormat="1" ht="21.95" customHeight="1">
      <c r="A19" s="181"/>
      <c r="B19" s="189" t="s">
        <v>113</v>
      </c>
      <c r="C19" s="147">
        <f t="shared" si="1"/>
        <v>987</v>
      </c>
      <c r="D19" s="151">
        <f t="shared" si="5"/>
        <v>54</v>
      </c>
      <c r="E19" s="151">
        <f>E33</f>
        <v>9</v>
      </c>
      <c r="F19" s="151">
        <f>F33+F47</f>
        <v>3</v>
      </c>
      <c r="G19" s="151">
        <f>G33+G47</f>
        <v>5</v>
      </c>
      <c r="H19" s="151">
        <f>H33+H47</f>
        <v>202</v>
      </c>
      <c r="I19" s="151">
        <f t="shared" si="4"/>
        <v>182</v>
      </c>
      <c r="J19" s="151">
        <f>J33</f>
        <v>1</v>
      </c>
      <c r="K19" s="159">
        <f>K33+K47</f>
        <v>9</v>
      </c>
      <c r="L19" s="159">
        <f>L33+L47</f>
        <v>35</v>
      </c>
      <c r="M19" s="159">
        <f>M33+M47</f>
        <v>109</v>
      </c>
      <c r="N19" s="159">
        <f>N33+N47</f>
        <v>18</v>
      </c>
      <c r="O19" s="159">
        <f>O33+O47</f>
        <v>8</v>
      </c>
      <c r="P19" s="159">
        <f>P33+P47</f>
        <v>14</v>
      </c>
      <c r="Q19" s="159">
        <f t="shared" ref="Q19:S20" si="8">Q33+Q47</f>
        <v>39</v>
      </c>
      <c r="R19" s="159">
        <f t="shared" si="8"/>
        <v>21</v>
      </c>
      <c r="S19" s="159">
        <f t="shared" si="8"/>
        <v>43</v>
      </c>
      <c r="T19" s="159">
        <f>T33+T47</f>
        <v>115</v>
      </c>
      <c r="U19" s="159">
        <f>U33+U47</f>
        <v>18</v>
      </c>
      <c r="V19" s="159">
        <f>V33+V47</f>
        <v>61</v>
      </c>
      <c r="W19" s="159">
        <f>W33+W47</f>
        <v>34</v>
      </c>
      <c r="X19" s="159">
        <f>X33+X47</f>
        <v>7</v>
      </c>
      <c r="Y19" s="207"/>
      <c r="Z19" s="205" t="s">
        <v>113</v>
      </c>
    </row>
    <row r="20" spans="1:26" s="2" customFormat="1" ht="21.95" customHeight="1">
      <c r="A20" s="181"/>
      <c r="B20" s="189" t="s">
        <v>114</v>
      </c>
      <c r="C20" s="147">
        <f t="shared" si="1"/>
        <v>987</v>
      </c>
      <c r="D20" s="151">
        <f t="shared" si="5"/>
        <v>115</v>
      </c>
      <c r="E20" s="151">
        <f>E34+E48</f>
        <v>19</v>
      </c>
      <c r="F20" s="151">
        <f>F34</f>
        <v>1</v>
      </c>
      <c r="G20" s="151">
        <f>G34</f>
        <v>3</v>
      </c>
      <c r="H20" s="151">
        <f>H34+H48</f>
        <v>290</v>
      </c>
      <c r="I20" s="151">
        <f t="shared" si="4"/>
        <v>142</v>
      </c>
      <c r="J20" s="151">
        <f>J34</f>
        <v>1</v>
      </c>
      <c r="K20" s="159">
        <f>K48</f>
        <v>1</v>
      </c>
      <c r="L20" s="159">
        <f>L34+L48</f>
        <v>25</v>
      </c>
      <c r="M20" s="159">
        <f>M34+M48</f>
        <v>100</v>
      </c>
      <c r="N20" s="159">
        <f>N34+N48</f>
        <v>3</v>
      </c>
      <c r="O20" s="159">
        <f>O34+O48</f>
        <v>8</v>
      </c>
      <c r="P20" s="159">
        <f>P34+P48</f>
        <v>25</v>
      </c>
      <c r="Q20" s="159">
        <f t="shared" si="8"/>
        <v>34</v>
      </c>
      <c r="R20" s="159">
        <f t="shared" si="8"/>
        <v>15</v>
      </c>
      <c r="S20" s="159">
        <f t="shared" si="8"/>
        <v>22</v>
      </c>
      <c r="T20" s="159">
        <f>T34+T48</f>
        <v>97</v>
      </c>
      <c r="U20" s="159">
        <f>U34</f>
        <v>11</v>
      </c>
      <c r="V20" s="159">
        <f>V34+V48</f>
        <v>41</v>
      </c>
      <c r="W20" s="159">
        <f>W34+W48</f>
        <v>30</v>
      </c>
      <c r="X20" s="159">
        <f>X34</f>
        <v>4</v>
      </c>
      <c r="Y20" s="207"/>
      <c r="Z20" s="205" t="s">
        <v>114</v>
      </c>
    </row>
    <row r="21" spans="1:26" s="2" customFormat="1" ht="7.5" customHeight="1">
      <c r="A21" s="182"/>
      <c r="B21" s="191"/>
      <c r="C21" s="149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208"/>
      <c r="Z21" s="168"/>
    </row>
    <row r="22" spans="1:26" s="2" customFormat="1" ht="7.5" customHeight="1">
      <c r="A22" s="10" t="s">
        <v>124</v>
      </c>
      <c r="B22" s="188"/>
      <c r="C22" s="147"/>
      <c r="D22" s="151"/>
      <c r="E22" s="151"/>
      <c r="F22" s="151"/>
      <c r="G22" s="151"/>
      <c r="H22" s="151"/>
      <c r="I22" s="151"/>
      <c r="J22" s="151"/>
      <c r="K22" s="159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8" t="s">
        <v>124</v>
      </c>
      <c r="Z22" s="212"/>
    </row>
    <row r="23" spans="1:26" s="2" customFormat="1" ht="21.95" customHeight="1">
      <c r="A23" s="10"/>
      <c r="B23" s="192" t="s">
        <v>8</v>
      </c>
      <c r="C23" s="147">
        <f t="shared" ref="C23:C34" si="9">SUM(D23:X23)</f>
        <v>5661</v>
      </c>
      <c r="D23" s="151">
        <f t="shared" ref="D23:X23" si="10">SUM(D24:D34)</f>
        <v>322</v>
      </c>
      <c r="E23" s="151">
        <f t="shared" si="10"/>
        <v>66</v>
      </c>
      <c r="F23" s="151">
        <f t="shared" si="10"/>
        <v>299</v>
      </c>
      <c r="G23" s="151">
        <f t="shared" si="10"/>
        <v>16</v>
      </c>
      <c r="H23" s="151">
        <f t="shared" si="10"/>
        <v>1731</v>
      </c>
      <c r="I23" s="151">
        <f t="shared" si="10"/>
        <v>670</v>
      </c>
      <c r="J23" s="151">
        <f t="shared" si="10"/>
        <v>12</v>
      </c>
      <c r="K23" s="159">
        <f t="shared" si="10"/>
        <v>23</v>
      </c>
      <c r="L23" s="151">
        <f t="shared" si="10"/>
        <v>340</v>
      </c>
      <c r="M23" s="151">
        <f t="shared" si="10"/>
        <v>570</v>
      </c>
      <c r="N23" s="151">
        <f t="shared" si="10"/>
        <v>31</v>
      </c>
      <c r="O23" s="151">
        <f t="shared" si="10"/>
        <v>50</v>
      </c>
      <c r="P23" s="151">
        <f t="shared" si="10"/>
        <v>113</v>
      </c>
      <c r="Q23" s="151">
        <f t="shared" si="10"/>
        <v>126</v>
      </c>
      <c r="R23" s="151">
        <f t="shared" si="10"/>
        <v>81</v>
      </c>
      <c r="S23" s="151">
        <f t="shared" si="10"/>
        <v>152</v>
      </c>
      <c r="T23" s="151">
        <f t="shared" si="10"/>
        <v>267</v>
      </c>
      <c r="U23" s="151">
        <f t="shared" si="10"/>
        <v>166</v>
      </c>
      <c r="V23" s="151">
        <f t="shared" si="10"/>
        <v>317</v>
      </c>
      <c r="W23" s="151">
        <f t="shared" si="10"/>
        <v>293</v>
      </c>
      <c r="X23" s="151">
        <f t="shared" si="10"/>
        <v>16</v>
      </c>
      <c r="Y23" s="24"/>
      <c r="Z23" s="90" t="s">
        <v>8</v>
      </c>
    </row>
    <row r="24" spans="1:26" s="2" customFormat="1" ht="21.95" customHeight="1">
      <c r="A24" s="10"/>
      <c r="B24" s="189" t="s">
        <v>101</v>
      </c>
      <c r="C24" s="147">
        <f t="shared" si="9"/>
        <v>1159</v>
      </c>
      <c r="D24" s="151">
        <v>45</v>
      </c>
      <c r="E24" s="151">
        <v>6</v>
      </c>
      <c r="F24" s="151">
        <v>16</v>
      </c>
      <c r="G24" s="151">
        <v>6</v>
      </c>
      <c r="H24" s="151">
        <v>277</v>
      </c>
      <c r="I24" s="151">
        <v>150</v>
      </c>
      <c r="J24" s="151">
        <v>2</v>
      </c>
      <c r="K24" s="159">
        <v>5</v>
      </c>
      <c r="L24" s="151">
        <v>55</v>
      </c>
      <c r="M24" s="151">
        <v>141</v>
      </c>
      <c r="N24" s="151">
        <v>4</v>
      </c>
      <c r="O24" s="151">
        <v>15</v>
      </c>
      <c r="P24" s="151">
        <v>29</v>
      </c>
      <c r="Q24" s="151">
        <v>40</v>
      </c>
      <c r="R24" s="151">
        <v>20</v>
      </c>
      <c r="S24" s="151">
        <v>50</v>
      </c>
      <c r="T24" s="151">
        <v>75</v>
      </c>
      <c r="U24" s="151">
        <v>37</v>
      </c>
      <c r="V24" s="151">
        <v>67</v>
      </c>
      <c r="W24" s="151">
        <v>116</v>
      </c>
      <c r="X24" s="151">
        <v>3</v>
      </c>
      <c r="Y24" s="24"/>
      <c r="Z24" s="205" t="s">
        <v>101</v>
      </c>
    </row>
    <row r="25" spans="1:26" s="2" customFormat="1" ht="21.95" customHeight="1">
      <c r="A25" s="10"/>
      <c r="B25" s="189" t="s">
        <v>102</v>
      </c>
      <c r="C25" s="147">
        <f t="shared" si="9"/>
        <v>11</v>
      </c>
      <c r="D25" s="151">
        <v>2</v>
      </c>
      <c r="E25" s="155" t="s">
        <v>145</v>
      </c>
      <c r="F25" s="155" t="s">
        <v>145</v>
      </c>
      <c r="G25" s="155" t="s">
        <v>145</v>
      </c>
      <c r="H25" s="151">
        <v>2</v>
      </c>
      <c r="I25" s="151">
        <v>5</v>
      </c>
      <c r="J25" s="155" t="s">
        <v>145</v>
      </c>
      <c r="K25" s="155" t="s">
        <v>145</v>
      </c>
      <c r="L25" s="155" t="s">
        <v>145</v>
      </c>
      <c r="M25" s="155" t="s">
        <v>145</v>
      </c>
      <c r="N25" s="155" t="s">
        <v>145</v>
      </c>
      <c r="O25" s="155" t="s">
        <v>145</v>
      </c>
      <c r="P25" s="155" t="s">
        <v>145</v>
      </c>
      <c r="Q25" s="155" t="s">
        <v>145</v>
      </c>
      <c r="R25" s="155">
        <v>1</v>
      </c>
      <c r="S25" s="155" t="s">
        <v>145</v>
      </c>
      <c r="T25" s="155" t="s">
        <v>145</v>
      </c>
      <c r="U25" s="155" t="s">
        <v>145</v>
      </c>
      <c r="V25" s="155" t="s">
        <v>145</v>
      </c>
      <c r="W25" s="151">
        <v>1</v>
      </c>
      <c r="X25" s="155" t="s">
        <v>145</v>
      </c>
      <c r="Y25" s="24"/>
      <c r="Z25" s="205" t="s">
        <v>102</v>
      </c>
    </row>
    <row r="26" spans="1:26" s="2" customFormat="1" ht="21.95" customHeight="1">
      <c r="A26" s="10"/>
      <c r="B26" s="189" t="s">
        <v>103</v>
      </c>
      <c r="C26" s="147">
        <f t="shared" si="9"/>
        <v>367</v>
      </c>
      <c r="D26" s="151">
        <v>12</v>
      </c>
      <c r="E26" s="151">
        <v>5</v>
      </c>
      <c r="F26" s="151">
        <v>50</v>
      </c>
      <c r="G26" s="151">
        <v>2</v>
      </c>
      <c r="H26" s="151">
        <v>76</v>
      </c>
      <c r="I26" s="151">
        <v>62</v>
      </c>
      <c r="J26" s="151">
        <v>1</v>
      </c>
      <c r="K26" s="151">
        <v>2</v>
      </c>
      <c r="L26" s="151">
        <v>29</v>
      </c>
      <c r="M26" s="151">
        <v>37</v>
      </c>
      <c r="N26" s="151">
        <v>1</v>
      </c>
      <c r="O26" s="151">
        <v>5</v>
      </c>
      <c r="P26" s="151">
        <v>1</v>
      </c>
      <c r="Q26" s="151">
        <v>8</v>
      </c>
      <c r="R26" s="151">
        <v>5</v>
      </c>
      <c r="S26" s="151">
        <v>7</v>
      </c>
      <c r="T26" s="151">
        <v>11</v>
      </c>
      <c r="U26" s="151">
        <v>22</v>
      </c>
      <c r="V26" s="151">
        <v>17</v>
      </c>
      <c r="W26" s="151">
        <v>14</v>
      </c>
      <c r="X26" s="155" t="s">
        <v>145</v>
      </c>
      <c r="Y26" s="24"/>
      <c r="Z26" s="205" t="s">
        <v>103</v>
      </c>
    </row>
    <row r="27" spans="1:26" s="2" customFormat="1" ht="21.95" customHeight="1">
      <c r="A27" s="10"/>
      <c r="B27" s="189" t="s">
        <v>106</v>
      </c>
      <c r="C27" s="147">
        <f t="shared" si="9"/>
        <v>860</v>
      </c>
      <c r="D27" s="151">
        <v>11</v>
      </c>
      <c r="E27" s="151">
        <v>4</v>
      </c>
      <c r="F27" s="151">
        <v>159</v>
      </c>
      <c r="G27" s="151">
        <v>1</v>
      </c>
      <c r="H27" s="151">
        <v>243</v>
      </c>
      <c r="I27" s="151">
        <v>85</v>
      </c>
      <c r="J27" s="151">
        <v>1</v>
      </c>
      <c r="K27" s="155" t="s">
        <v>145</v>
      </c>
      <c r="L27" s="151">
        <v>66</v>
      </c>
      <c r="M27" s="151">
        <v>81</v>
      </c>
      <c r="N27" s="151">
        <v>3</v>
      </c>
      <c r="O27" s="151">
        <v>1</v>
      </c>
      <c r="P27" s="151">
        <v>12</v>
      </c>
      <c r="Q27" s="151">
        <v>14</v>
      </c>
      <c r="R27" s="151">
        <v>16</v>
      </c>
      <c r="S27" s="151">
        <v>17</v>
      </c>
      <c r="T27" s="151">
        <v>28</v>
      </c>
      <c r="U27" s="151">
        <v>39</v>
      </c>
      <c r="V27" s="151">
        <v>50</v>
      </c>
      <c r="W27" s="151">
        <v>29</v>
      </c>
      <c r="X27" s="155" t="s">
        <v>145</v>
      </c>
      <c r="Y27" s="24"/>
      <c r="Z27" s="205" t="s">
        <v>106</v>
      </c>
    </row>
    <row r="28" spans="1:26" s="2" customFormat="1" ht="21.95" customHeight="1">
      <c r="A28" s="10"/>
      <c r="B28" s="189" t="s">
        <v>107</v>
      </c>
      <c r="C28" s="147">
        <f t="shared" si="9"/>
        <v>631</v>
      </c>
      <c r="D28" s="151">
        <v>33</v>
      </c>
      <c r="E28" s="151">
        <v>2</v>
      </c>
      <c r="F28" s="151">
        <v>41</v>
      </c>
      <c r="G28" s="155" t="s">
        <v>145</v>
      </c>
      <c r="H28" s="151">
        <v>222</v>
      </c>
      <c r="I28" s="151">
        <v>67</v>
      </c>
      <c r="J28" s="151">
        <v>3</v>
      </c>
      <c r="K28" s="159">
        <v>5</v>
      </c>
      <c r="L28" s="151">
        <v>35</v>
      </c>
      <c r="M28" s="151">
        <v>56</v>
      </c>
      <c r="N28" s="151">
        <v>6</v>
      </c>
      <c r="O28" s="151">
        <v>7</v>
      </c>
      <c r="P28" s="151">
        <v>15</v>
      </c>
      <c r="Q28" s="151">
        <v>10</v>
      </c>
      <c r="R28" s="151">
        <v>10</v>
      </c>
      <c r="S28" s="151">
        <v>12</v>
      </c>
      <c r="T28" s="151">
        <v>34</v>
      </c>
      <c r="U28" s="151">
        <v>16</v>
      </c>
      <c r="V28" s="151">
        <v>31</v>
      </c>
      <c r="W28" s="151">
        <v>24</v>
      </c>
      <c r="X28" s="151">
        <v>2</v>
      </c>
      <c r="Y28" s="24"/>
      <c r="Z28" s="205" t="s">
        <v>107</v>
      </c>
    </row>
    <row r="29" spans="1:26" s="2" customFormat="1" ht="21.95" customHeight="1">
      <c r="A29" s="10"/>
      <c r="B29" s="189" t="s">
        <v>108</v>
      </c>
      <c r="C29" s="147">
        <f t="shared" si="9"/>
        <v>933</v>
      </c>
      <c r="D29" s="151">
        <v>83</v>
      </c>
      <c r="E29" s="151">
        <v>4</v>
      </c>
      <c r="F29" s="151">
        <v>29</v>
      </c>
      <c r="G29" s="155" t="s">
        <v>145</v>
      </c>
      <c r="H29" s="151">
        <v>301</v>
      </c>
      <c r="I29" s="151">
        <v>96</v>
      </c>
      <c r="J29" s="151">
        <v>3</v>
      </c>
      <c r="K29" s="159">
        <v>4</v>
      </c>
      <c r="L29" s="151">
        <v>55</v>
      </c>
      <c r="M29" s="151">
        <v>101</v>
      </c>
      <c r="N29" s="151">
        <v>6</v>
      </c>
      <c r="O29" s="151">
        <v>4</v>
      </c>
      <c r="P29" s="151">
        <v>21</v>
      </c>
      <c r="Q29" s="151">
        <v>22</v>
      </c>
      <c r="R29" s="151">
        <v>16</v>
      </c>
      <c r="S29" s="151">
        <v>25</v>
      </c>
      <c r="T29" s="151">
        <v>56</v>
      </c>
      <c r="U29" s="151">
        <v>18</v>
      </c>
      <c r="V29" s="151">
        <v>46</v>
      </c>
      <c r="W29" s="151">
        <v>42</v>
      </c>
      <c r="X29" s="151">
        <v>1</v>
      </c>
      <c r="Y29" s="24"/>
      <c r="Z29" s="205" t="s">
        <v>108</v>
      </c>
    </row>
    <row r="30" spans="1:26" s="2" customFormat="1" ht="21.95" customHeight="1">
      <c r="A30" s="10"/>
      <c r="B30" s="189" t="s">
        <v>0</v>
      </c>
      <c r="C30" s="147">
        <f t="shared" si="9"/>
        <v>314</v>
      </c>
      <c r="D30" s="151">
        <v>18</v>
      </c>
      <c r="E30" s="151">
        <v>5</v>
      </c>
      <c r="F30" s="151">
        <v>1</v>
      </c>
      <c r="G30" s="155" t="s">
        <v>145</v>
      </c>
      <c r="H30" s="151">
        <v>105</v>
      </c>
      <c r="I30" s="151">
        <v>50</v>
      </c>
      <c r="J30" s="155" t="s">
        <v>145</v>
      </c>
      <c r="K30" s="155" t="s">
        <v>145</v>
      </c>
      <c r="L30" s="151">
        <v>31</v>
      </c>
      <c r="M30" s="151">
        <v>28</v>
      </c>
      <c r="N30" s="151">
        <v>1</v>
      </c>
      <c r="O30" s="151">
        <v>4</v>
      </c>
      <c r="P30" s="151">
        <v>5</v>
      </c>
      <c r="Q30" s="151">
        <v>6</v>
      </c>
      <c r="R30" s="151">
        <v>3</v>
      </c>
      <c r="S30" s="151">
        <v>7</v>
      </c>
      <c r="T30" s="151">
        <v>11</v>
      </c>
      <c r="U30" s="151">
        <v>2</v>
      </c>
      <c r="V30" s="151">
        <v>22</v>
      </c>
      <c r="W30" s="151">
        <v>14</v>
      </c>
      <c r="X30" s="151">
        <v>1</v>
      </c>
      <c r="Y30" s="24"/>
      <c r="Z30" s="90" t="s">
        <v>0</v>
      </c>
    </row>
    <row r="31" spans="1:26" s="2" customFormat="1" ht="21.95" customHeight="1">
      <c r="A31" s="10"/>
      <c r="B31" s="189" t="s">
        <v>110</v>
      </c>
      <c r="C31" s="147">
        <f t="shared" si="9"/>
        <v>115</v>
      </c>
      <c r="D31" s="151">
        <v>11</v>
      </c>
      <c r="E31" s="151">
        <v>6</v>
      </c>
      <c r="F31" s="155" t="s">
        <v>145</v>
      </c>
      <c r="G31" s="151">
        <v>1</v>
      </c>
      <c r="H31" s="151">
        <v>32</v>
      </c>
      <c r="I31" s="151">
        <v>12</v>
      </c>
      <c r="J31" s="155" t="s">
        <v>145</v>
      </c>
      <c r="K31" s="151">
        <v>1</v>
      </c>
      <c r="L31" s="151">
        <v>8</v>
      </c>
      <c r="M31" s="151">
        <v>16</v>
      </c>
      <c r="N31" s="155" t="s">
        <v>145</v>
      </c>
      <c r="O31" s="155" t="s">
        <v>145</v>
      </c>
      <c r="P31" s="155" t="s">
        <v>145</v>
      </c>
      <c r="Q31" s="151">
        <v>3</v>
      </c>
      <c r="R31" s="155" t="s">
        <v>145</v>
      </c>
      <c r="S31" s="151">
        <v>5</v>
      </c>
      <c r="T31" s="151">
        <v>2</v>
      </c>
      <c r="U31" s="151">
        <v>5</v>
      </c>
      <c r="V31" s="151">
        <v>9</v>
      </c>
      <c r="W31" s="151">
        <v>4</v>
      </c>
      <c r="X31" s="155" t="s">
        <v>145</v>
      </c>
      <c r="Y31" s="24"/>
      <c r="Z31" s="205" t="s">
        <v>110</v>
      </c>
    </row>
    <row r="32" spans="1:26" s="2" customFormat="1" ht="21.95" customHeight="1">
      <c r="A32" s="10"/>
      <c r="B32" s="189" t="s">
        <v>111</v>
      </c>
      <c r="C32" s="147">
        <f t="shared" si="9"/>
        <v>75</v>
      </c>
      <c r="D32" s="151">
        <v>13</v>
      </c>
      <c r="E32" s="151">
        <v>10</v>
      </c>
      <c r="F32" s="155" t="s">
        <v>145</v>
      </c>
      <c r="G32" s="155" t="s">
        <v>145</v>
      </c>
      <c r="H32" s="151">
        <v>19</v>
      </c>
      <c r="I32" s="151">
        <v>5</v>
      </c>
      <c r="J32" s="155" t="s">
        <v>145</v>
      </c>
      <c r="K32" s="155" t="s">
        <v>145</v>
      </c>
      <c r="L32" s="151">
        <v>8</v>
      </c>
      <c r="M32" s="151">
        <v>5</v>
      </c>
      <c r="N32" s="155" t="s">
        <v>145</v>
      </c>
      <c r="O32" s="151">
        <v>3</v>
      </c>
      <c r="P32" s="151">
        <v>1</v>
      </c>
      <c r="Q32" s="155" t="s">
        <v>145</v>
      </c>
      <c r="R32" s="155" t="s">
        <v>145</v>
      </c>
      <c r="S32" s="155" t="s">
        <v>145</v>
      </c>
      <c r="T32" s="151">
        <v>1</v>
      </c>
      <c r="U32" s="151">
        <v>4</v>
      </c>
      <c r="V32" s="151">
        <v>5</v>
      </c>
      <c r="W32" s="151">
        <v>1</v>
      </c>
      <c r="X32" s="155" t="s">
        <v>145</v>
      </c>
      <c r="Y32" s="24"/>
      <c r="Z32" s="205" t="s">
        <v>111</v>
      </c>
    </row>
    <row r="33" spans="1:26" s="2" customFormat="1" ht="21.95" customHeight="1">
      <c r="A33" s="10"/>
      <c r="B33" s="189" t="s">
        <v>113</v>
      </c>
      <c r="C33" s="147">
        <f t="shared" si="9"/>
        <v>559</v>
      </c>
      <c r="D33" s="151">
        <v>27</v>
      </c>
      <c r="E33" s="151">
        <v>9</v>
      </c>
      <c r="F33" s="151">
        <v>2</v>
      </c>
      <c r="G33" s="151">
        <v>3</v>
      </c>
      <c r="H33" s="151">
        <v>181</v>
      </c>
      <c r="I33" s="151">
        <v>76</v>
      </c>
      <c r="J33" s="151">
        <v>1</v>
      </c>
      <c r="K33" s="159">
        <v>6</v>
      </c>
      <c r="L33" s="151">
        <v>30</v>
      </c>
      <c r="M33" s="151">
        <v>54</v>
      </c>
      <c r="N33" s="151">
        <v>9</v>
      </c>
      <c r="O33" s="151">
        <v>6</v>
      </c>
      <c r="P33" s="151">
        <v>9</v>
      </c>
      <c r="Q33" s="151">
        <v>14</v>
      </c>
      <c r="R33" s="151">
        <v>8</v>
      </c>
      <c r="S33" s="151">
        <v>20</v>
      </c>
      <c r="T33" s="151">
        <v>26</v>
      </c>
      <c r="U33" s="151">
        <v>12</v>
      </c>
      <c r="V33" s="151">
        <v>38</v>
      </c>
      <c r="W33" s="151">
        <v>23</v>
      </c>
      <c r="X33" s="151">
        <v>5</v>
      </c>
      <c r="Y33" s="24"/>
      <c r="Z33" s="205" t="s">
        <v>113</v>
      </c>
    </row>
    <row r="34" spans="1:26" s="2" customFormat="1" ht="21.95" customHeight="1">
      <c r="A34" s="10"/>
      <c r="B34" s="189" t="s">
        <v>114</v>
      </c>
      <c r="C34" s="147">
        <f t="shared" si="9"/>
        <v>637</v>
      </c>
      <c r="D34" s="151">
        <v>67</v>
      </c>
      <c r="E34" s="151">
        <v>15</v>
      </c>
      <c r="F34" s="151">
        <v>1</v>
      </c>
      <c r="G34" s="151">
        <v>3</v>
      </c>
      <c r="H34" s="151">
        <v>273</v>
      </c>
      <c r="I34" s="151">
        <v>62</v>
      </c>
      <c r="J34" s="151">
        <v>1</v>
      </c>
      <c r="K34" s="155" t="s">
        <v>145</v>
      </c>
      <c r="L34" s="151">
        <v>23</v>
      </c>
      <c r="M34" s="151">
        <v>51</v>
      </c>
      <c r="N34" s="151">
        <v>1</v>
      </c>
      <c r="O34" s="151">
        <v>5</v>
      </c>
      <c r="P34" s="151">
        <v>20</v>
      </c>
      <c r="Q34" s="151">
        <v>9</v>
      </c>
      <c r="R34" s="151">
        <v>2</v>
      </c>
      <c r="S34" s="151">
        <v>9</v>
      </c>
      <c r="T34" s="151">
        <v>23</v>
      </c>
      <c r="U34" s="151">
        <v>11</v>
      </c>
      <c r="V34" s="151">
        <v>32</v>
      </c>
      <c r="W34" s="151">
        <v>25</v>
      </c>
      <c r="X34" s="151">
        <v>4</v>
      </c>
      <c r="Y34" s="24"/>
      <c r="Z34" s="205" t="s">
        <v>114</v>
      </c>
    </row>
    <row r="35" spans="1:26" s="2" customFormat="1" ht="7.5" customHeight="1">
      <c r="A35" s="183"/>
      <c r="B35" s="191"/>
      <c r="C35" s="149"/>
      <c r="D35" s="153"/>
      <c r="E35" s="153"/>
      <c r="F35" s="153"/>
      <c r="G35" s="153"/>
      <c r="H35" s="153"/>
      <c r="I35" s="153"/>
      <c r="J35" s="153"/>
      <c r="K35" s="159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209"/>
      <c r="Z35" s="168"/>
    </row>
    <row r="36" spans="1:26" s="2" customFormat="1" ht="7.5" customHeight="1">
      <c r="A36" s="184" t="s">
        <v>39</v>
      </c>
      <c r="B36" s="188"/>
      <c r="C36" s="147"/>
      <c r="D36" s="151"/>
      <c r="E36" s="151"/>
      <c r="F36" s="151"/>
      <c r="G36" s="151"/>
      <c r="H36" s="151"/>
      <c r="I36" s="151"/>
      <c r="J36" s="151"/>
      <c r="K36" s="197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24" t="s">
        <v>39</v>
      </c>
      <c r="Z36" s="212"/>
    </row>
    <row r="37" spans="1:26" s="2" customFormat="1" ht="21.95" customHeight="1">
      <c r="A37" s="185"/>
      <c r="B37" s="192" t="s">
        <v>8</v>
      </c>
      <c r="C37" s="147">
        <f t="shared" ref="C37:C48" si="11">SUM(D37:X37)</f>
        <v>4036</v>
      </c>
      <c r="D37" s="151">
        <f t="shared" ref="D37:X37" si="12">SUM(D38:D48)</f>
        <v>278</v>
      </c>
      <c r="E37" s="151">
        <f t="shared" si="12"/>
        <v>9</v>
      </c>
      <c r="F37" s="151">
        <f t="shared" si="12"/>
        <v>123</v>
      </c>
      <c r="G37" s="151">
        <f t="shared" si="12"/>
        <v>4</v>
      </c>
      <c r="H37" s="151">
        <f t="shared" si="12"/>
        <v>192</v>
      </c>
      <c r="I37" s="151">
        <f t="shared" si="12"/>
        <v>693</v>
      </c>
      <c r="J37" s="151">
        <f t="shared" si="12"/>
        <v>0</v>
      </c>
      <c r="K37" s="159">
        <f t="shared" si="12"/>
        <v>19</v>
      </c>
      <c r="L37" s="151">
        <f t="shared" si="12"/>
        <v>31</v>
      </c>
      <c r="M37" s="151">
        <f t="shared" si="12"/>
        <v>615</v>
      </c>
      <c r="N37" s="151">
        <f t="shared" si="12"/>
        <v>78</v>
      </c>
      <c r="O37" s="151">
        <f t="shared" si="12"/>
        <v>22</v>
      </c>
      <c r="P37" s="151">
        <f t="shared" si="12"/>
        <v>62</v>
      </c>
      <c r="Q37" s="151">
        <f t="shared" si="12"/>
        <v>308</v>
      </c>
      <c r="R37" s="151">
        <f t="shared" si="12"/>
        <v>155</v>
      </c>
      <c r="S37" s="151">
        <f t="shared" si="12"/>
        <v>215</v>
      </c>
      <c r="T37" s="151">
        <f t="shared" si="12"/>
        <v>888</v>
      </c>
      <c r="U37" s="151">
        <f t="shared" si="12"/>
        <v>53</v>
      </c>
      <c r="V37" s="151">
        <f t="shared" si="12"/>
        <v>166</v>
      </c>
      <c r="W37" s="151">
        <f t="shared" si="12"/>
        <v>119</v>
      </c>
      <c r="X37" s="151">
        <f t="shared" si="12"/>
        <v>6</v>
      </c>
      <c r="Y37" s="24"/>
      <c r="Z37" s="90" t="s">
        <v>8</v>
      </c>
    </row>
    <row r="38" spans="1:26" s="2" customFormat="1" ht="21.95" customHeight="1">
      <c r="A38" s="185"/>
      <c r="B38" s="189" t="s">
        <v>101</v>
      </c>
      <c r="C38" s="147">
        <f t="shared" si="11"/>
        <v>911</v>
      </c>
      <c r="D38" s="151">
        <v>41</v>
      </c>
      <c r="E38" s="151">
        <v>1</v>
      </c>
      <c r="F38" s="151">
        <v>2</v>
      </c>
      <c r="G38" s="151">
        <v>2</v>
      </c>
      <c r="H38" s="151">
        <v>49</v>
      </c>
      <c r="I38" s="151">
        <v>113</v>
      </c>
      <c r="J38" s="155" t="s">
        <v>145</v>
      </c>
      <c r="K38" s="159">
        <v>3</v>
      </c>
      <c r="L38" s="151">
        <v>7</v>
      </c>
      <c r="M38" s="151">
        <v>142</v>
      </c>
      <c r="N38" s="151">
        <v>23</v>
      </c>
      <c r="O38" s="151">
        <v>4</v>
      </c>
      <c r="P38" s="151">
        <v>16</v>
      </c>
      <c r="Q38" s="151">
        <v>91</v>
      </c>
      <c r="R38" s="151">
        <v>35</v>
      </c>
      <c r="S38" s="151">
        <v>74</v>
      </c>
      <c r="T38" s="151">
        <v>212</v>
      </c>
      <c r="U38" s="151">
        <v>11</v>
      </c>
      <c r="V38" s="151">
        <v>42</v>
      </c>
      <c r="W38" s="151">
        <v>41</v>
      </c>
      <c r="X38" s="151">
        <v>2</v>
      </c>
      <c r="Y38" s="24"/>
      <c r="Z38" s="205" t="s">
        <v>101</v>
      </c>
    </row>
    <row r="39" spans="1:26" s="2" customFormat="1" ht="21.95" customHeight="1">
      <c r="A39" s="185"/>
      <c r="B39" s="189" t="s">
        <v>102</v>
      </c>
      <c r="C39" s="147">
        <f t="shared" si="11"/>
        <v>3</v>
      </c>
      <c r="D39" s="155" t="s">
        <v>145</v>
      </c>
      <c r="E39" s="155" t="s">
        <v>145</v>
      </c>
      <c r="F39" s="155" t="s">
        <v>145</v>
      </c>
      <c r="G39" s="155" t="s">
        <v>145</v>
      </c>
      <c r="H39" s="155" t="s">
        <v>145</v>
      </c>
      <c r="I39" s="155">
        <v>1</v>
      </c>
      <c r="J39" s="155" t="s">
        <v>145</v>
      </c>
      <c r="K39" s="155" t="s">
        <v>145</v>
      </c>
      <c r="L39" s="155" t="s">
        <v>145</v>
      </c>
      <c r="M39" s="155" t="s">
        <v>145</v>
      </c>
      <c r="N39" s="155" t="s">
        <v>145</v>
      </c>
      <c r="O39" s="155">
        <v>1</v>
      </c>
      <c r="P39" s="155" t="s">
        <v>145</v>
      </c>
      <c r="Q39" s="155" t="s">
        <v>145</v>
      </c>
      <c r="R39" s="155" t="s">
        <v>145</v>
      </c>
      <c r="S39" s="155" t="s">
        <v>145</v>
      </c>
      <c r="T39" s="155">
        <v>1</v>
      </c>
      <c r="U39" s="155" t="s">
        <v>145</v>
      </c>
      <c r="V39" s="155" t="s">
        <v>145</v>
      </c>
      <c r="W39" s="155" t="s">
        <v>145</v>
      </c>
      <c r="X39" s="155" t="s">
        <v>145</v>
      </c>
      <c r="Y39" s="24"/>
      <c r="Z39" s="205" t="s">
        <v>102</v>
      </c>
    </row>
    <row r="40" spans="1:26" s="2" customFormat="1" ht="21.95" customHeight="1">
      <c r="A40" s="185"/>
      <c r="B40" s="189" t="s">
        <v>103</v>
      </c>
      <c r="C40" s="147">
        <f t="shared" si="11"/>
        <v>273</v>
      </c>
      <c r="D40" s="151">
        <v>7</v>
      </c>
      <c r="E40" s="155" t="s">
        <v>145</v>
      </c>
      <c r="F40" s="151">
        <v>20</v>
      </c>
      <c r="G40" s="155" t="s">
        <v>145</v>
      </c>
      <c r="H40" s="151">
        <v>14</v>
      </c>
      <c r="I40" s="151">
        <v>56</v>
      </c>
      <c r="J40" s="155" t="s">
        <v>145</v>
      </c>
      <c r="K40" s="151">
        <v>3</v>
      </c>
      <c r="L40" s="155" t="s">
        <v>145</v>
      </c>
      <c r="M40" s="151">
        <v>44</v>
      </c>
      <c r="N40" s="151">
        <v>6</v>
      </c>
      <c r="O40" s="151">
        <v>3</v>
      </c>
      <c r="P40" s="151">
        <v>1</v>
      </c>
      <c r="Q40" s="151">
        <v>28</v>
      </c>
      <c r="R40" s="151">
        <v>7</v>
      </c>
      <c r="S40" s="151">
        <v>11</v>
      </c>
      <c r="T40" s="151">
        <v>53</v>
      </c>
      <c r="U40" s="151">
        <v>2</v>
      </c>
      <c r="V40" s="151">
        <v>9</v>
      </c>
      <c r="W40" s="151">
        <v>9</v>
      </c>
      <c r="X40" s="155" t="s">
        <v>145</v>
      </c>
      <c r="Y40" s="24"/>
      <c r="Z40" s="205" t="s">
        <v>103</v>
      </c>
    </row>
    <row r="41" spans="1:26" s="2" customFormat="1" ht="21.95" customHeight="1">
      <c r="A41" s="185"/>
      <c r="B41" s="189" t="s">
        <v>106</v>
      </c>
      <c r="C41" s="147">
        <f t="shared" si="11"/>
        <v>634</v>
      </c>
      <c r="D41" s="151">
        <v>29</v>
      </c>
      <c r="E41" s="151">
        <v>1</v>
      </c>
      <c r="F41" s="151">
        <v>67</v>
      </c>
      <c r="G41" s="155" t="s">
        <v>145</v>
      </c>
      <c r="H41" s="151">
        <v>31</v>
      </c>
      <c r="I41" s="151">
        <v>114</v>
      </c>
      <c r="J41" s="155" t="s">
        <v>145</v>
      </c>
      <c r="K41" s="159">
        <v>2</v>
      </c>
      <c r="L41" s="151">
        <v>4</v>
      </c>
      <c r="M41" s="151">
        <v>95</v>
      </c>
      <c r="N41" s="151">
        <v>9</v>
      </c>
      <c r="O41" s="151">
        <v>2</v>
      </c>
      <c r="P41" s="151">
        <v>8</v>
      </c>
      <c r="Q41" s="151">
        <v>27</v>
      </c>
      <c r="R41" s="151">
        <v>44</v>
      </c>
      <c r="S41" s="151">
        <v>15</v>
      </c>
      <c r="T41" s="151">
        <v>138</v>
      </c>
      <c r="U41" s="151">
        <v>15</v>
      </c>
      <c r="V41" s="151">
        <v>22</v>
      </c>
      <c r="W41" s="151">
        <v>11</v>
      </c>
      <c r="X41" s="155" t="s">
        <v>145</v>
      </c>
      <c r="Y41" s="24"/>
      <c r="Z41" s="205" t="s">
        <v>106</v>
      </c>
    </row>
    <row r="42" spans="1:26" s="2" customFormat="1" ht="21.95" customHeight="1">
      <c r="A42" s="185"/>
      <c r="B42" s="189" t="s">
        <v>107</v>
      </c>
      <c r="C42" s="147">
        <f t="shared" si="11"/>
        <v>415</v>
      </c>
      <c r="D42" s="151">
        <v>23</v>
      </c>
      <c r="E42" s="151">
        <v>1</v>
      </c>
      <c r="F42" s="151">
        <v>19</v>
      </c>
      <c r="G42" s="155" t="s">
        <v>145</v>
      </c>
      <c r="H42" s="151">
        <v>21</v>
      </c>
      <c r="I42" s="151">
        <v>66</v>
      </c>
      <c r="J42" s="155" t="s">
        <v>145</v>
      </c>
      <c r="K42" s="159">
        <v>3</v>
      </c>
      <c r="L42" s="151">
        <v>6</v>
      </c>
      <c r="M42" s="151">
        <v>67</v>
      </c>
      <c r="N42" s="151">
        <v>4</v>
      </c>
      <c r="O42" s="151">
        <v>3</v>
      </c>
      <c r="P42" s="151">
        <v>8</v>
      </c>
      <c r="Q42" s="151">
        <v>23</v>
      </c>
      <c r="R42" s="151">
        <v>15</v>
      </c>
      <c r="S42" s="151">
        <v>23</v>
      </c>
      <c r="T42" s="151">
        <v>99</v>
      </c>
      <c r="U42" s="151">
        <v>7</v>
      </c>
      <c r="V42" s="151">
        <v>13</v>
      </c>
      <c r="W42" s="151">
        <v>13</v>
      </c>
      <c r="X42" s="151">
        <v>1</v>
      </c>
      <c r="Y42" s="24"/>
      <c r="Z42" s="205" t="s">
        <v>107</v>
      </c>
    </row>
    <row r="43" spans="1:26" s="2" customFormat="1" ht="21.95" customHeight="1">
      <c r="A43" s="185"/>
      <c r="B43" s="189" t="s">
        <v>108</v>
      </c>
      <c r="C43" s="147">
        <f t="shared" si="11"/>
        <v>677</v>
      </c>
      <c r="D43" s="151">
        <v>72</v>
      </c>
      <c r="E43" s="151">
        <v>1</v>
      </c>
      <c r="F43" s="151">
        <v>13</v>
      </c>
      <c r="G43" s="155" t="s">
        <v>145</v>
      </c>
      <c r="H43" s="151">
        <v>29</v>
      </c>
      <c r="I43" s="151">
        <v>85</v>
      </c>
      <c r="J43" s="155" t="s">
        <v>145</v>
      </c>
      <c r="K43" s="159">
        <v>1</v>
      </c>
      <c r="L43" s="151">
        <v>3</v>
      </c>
      <c r="M43" s="151">
        <v>113</v>
      </c>
      <c r="N43" s="151">
        <v>15</v>
      </c>
      <c r="O43" s="151">
        <v>4</v>
      </c>
      <c r="P43" s="151">
        <v>14</v>
      </c>
      <c r="Q43" s="151">
        <v>57</v>
      </c>
      <c r="R43" s="151">
        <v>20</v>
      </c>
      <c r="S43" s="151">
        <v>39</v>
      </c>
      <c r="T43" s="151">
        <v>152</v>
      </c>
      <c r="U43" s="151">
        <v>6</v>
      </c>
      <c r="V43" s="151">
        <v>30</v>
      </c>
      <c r="W43" s="151">
        <v>23</v>
      </c>
      <c r="X43" s="155" t="s">
        <v>145</v>
      </c>
      <c r="Y43" s="24"/>
      <c r="Z43" s="205" t="s">
        <v>108</v>
      </c>
    </row>
    <row r="44" spans="1:26" s="2" customFormat="1" ht="21.95" customHeight="1">
      <c r="A44" s="185"/>
      <c r="B44" s="189" t="s">
        <v>0</v>
      </c>
      <c r="C44" s="147">
        <f t="shared" si="11"/>
        <v>222</v>
      </c>
      <c r="D44" s="151">
        <v>14</v>
      </c>
      <c r="E44" s="151">
        <v>1</v>
      </c>
      <c r="F44" s="151">
        <v>1</v>
      </c>
      <c r="G44" s="155" t="s">
        <v>145</v>
      </c>
      <c r="H44" s="151">
        <v>10</v>
      </c>
      <c r="I44" s="151">
        <v>46</v>
      </c>
      <c r="J44" s="155" t="s">
        <v>145</v>
      </c>
      <c r="K44" s="151">
        <v>2</v>
      </c>
      <c r="L44" s="151">
        <v>4</v>
      </c>
      <c r="M44" s="151">
        <v>31</v>
      </c>
      <c r="N44" s="151">
        <v>6</v>
      </c>
      <c r="O44" s="155" t="s">
        <v>145</v>
      </c>
      <c r="P44" s="151">
        <v>2</v>
      </c>
      <c r="Q44" s="151">
        <v>19</v>
      </c>
      <c r="R44" s="151">
        <v>8</v>
      </c>
      <c r="S44" s="151">
        <v>10</v>
      </c>
      <c r="T44" s="151">
        <v>45</v>
      </c>
      <c r="U44" s="151">
        <v>5</v>
      </c>
      <c r="V44" s="151">
        <v>11</v>
      </c>
      <c r="W44" s="151">
        <v>6</v>
      </c>
      <c r="X44" s="151">
        <v>1</v>
      </c>
      <c r="Y44" s="24"/>
      <c r="Z44" s="90" t="s">
        <v>0</v>
      </c>
    </row>
    <row r="45" spans="1:26" s="2" customFormat="1" ht="21.95" customHeight="1">
      <c r="A45" s="185"/>
      <c r="B45" s="189" t="s">
        <v>110</v>
      </c>
      <c r="C45" s="147">
        <f t="shared" si="11"/>
        <v>75</v>
      </c>
      <c r="D45" s="151">
        <v>6</v>
      </c>
      <c r="E45" s="155" t="s">
        <v>145</v>
      </c>
      <c r="F45" s="155" t="s">
        <v>145</v>
      </c>
      <c r="G45" s="155" t="s">
        <v>145</v>
      </c>
      <c r="H45" s="155" t="s">
        <v>145</v>
      </c>
      <c r="I45" s="151">
        <v>18</v>
      </c>
      <c r="J45" s="155" t="s">
        <v>145</v>
      </c>
      <c r="K45" s="151">
        <v>1</v>
      </c>
      <c r="L45" s="155" t="s">
        <v>145</v>
      </c>
      <c r="M45" s="151">
        <v>11</v>
      </c>
      <c r="N45" s="151">
        <v>3</v>
      </c>
      <c r="O45" s="155" t="s">
        <v>145</v>
      </c>
      <c r="P45" s="151">
        <v>1</v>
      </c>
      <c r="Q45" s="151">
        <v>9</v>
      </c>
      <c r="R45" s="155" t="s">
        <v>145</v>
      </c>
      <c r="S45" s="151">
        <v>3</v>
      </c>
      <c r="T45" s="151">
        <v>17</v>
      </c>
      <c r="U45" s="151">
        <v>1</v>
      </c>
      <c r="V45" s="151">
        <v>5</v>
      </c>
      <c r="W45" s="155" t="s">
        <v>145</v>
      </c>
      <c r="X45" s="155" t="s">
        <v>145</v>
      </c>
      <c r="Y45" s="24"/>
      <c r="Z45" s="205" t="s">
        <v>110</v>
      </c>
    </row>
    <row r="46" spans="1:26" s="2" customFormat="1" ht="21.95" customHeight="1">
      <c r="A46" s="185"/>
      <c r="B46" s="189" t="s">
        <v>111</v>
      </c>
      <c r="C46" s="147">
        <f t="shared" si="11"/>
        <v>48</v>
      </c>
      <c r="D46" s="151">
        <v>11</v>
      </c>
      <c r="E46" s="155" t="s">
        <v>145</v>
      </c>
      <c r="F46" s="155" t="s">
        <v>145</v>
      </c>
      <c r="G46" s="155" t="s">
        <v>145</v>
      </c>
      <c r="H46" s="155" t="s">
        <v>145</v>
      </c>
      <c r="I46" s="151">
        <v>8</v>
      </c>
      <c r="J46" s="155" t="s">
        <v>145</v>
      </c>
      <c r="K46" s="155" t="s">
        <v>145</v>
      </c>
      <c r="L46" s="155" t="s">
        <v>145</v>
      </c>
      <c r="M46" s="151">
        <v>8</v>
      </c>
      <c r="N46" s="151">
        <v>1</v>
      </c>
      <c r="O46" s="155" t="s">
        <v>145</v>
      </c>
      <c r="P46" s="151">
        <v>2</v>
      </c>
      <c r="Q46" s="151">
        <v>4</v>
      </c>
      <c r="R46" s="155" t="s">
        <v>145</v>
      </c>
      <c r="S46" s="151">
        <v>4</v>
      </c>
      <c r="T46" s="151">
        <v>8</v>
      </c>
      <c r="U46" s="155" t="s">
        <v>145</v>
      </c>
      <c r="V46" s="151">
        <v>2</v>
      </c>
      <c r="W46" s="155" t="s">
        <v>145</v>
      </c>
      <c r="X46" s="155" t="s">
        <v>145</v>
      </c>
      <c r="Y46" s="24"/>
      <c r="Z46" s="205" t="s">
        <v>111</v>
      </c>
    </row>
    <row r="47" spans="1:26" s="2" customFormat="1" ht="21.95" customHeight="1">
      <c r="A47" s="185"/>
      <c r="B47" s="189" t="s">
        <v>113</v>
      </c>
      <c r="C47" s="147">
        <f t="shared" si="11"/>
        <v>428</v>
      </c>
      <c r="D47" s="151">
        <v>27</v>
      </c>
      <c r="E47" s="155" t="s">
        <v>145</v>
      </c>
      <c r="F47" s="151">
        <v>1</v>
      </c>
      <c r="G47" s="151">
        <v>2</v>
      </c>
      <c r="H47" s="151">
        <v>21</v>
      </c>
      <c r="I47" s="151">
        <v>106</v>
      </c>
      <c r="J47" s="155" t="s">
        <v>145</v>
      </c>
      <c r="K47" s="151">
        <v>3</v>
      </c>
      <c r="L47" s="151">
        <v>5</v>
      </c>
      <c r="M47" s="151">
        <v>55</v>
      </c>
      <c r="N47" s="151">
        <v>9</v>
      </c>
      <c r="O47" s="151">
        <v>2</v>
      </c>
      <c r="P47" s="151">
        <v>5</v>
      </c>
      <c r="Q47" s="151">
        <v>25</v>
      </c>
      <c r="R47" s="151">
        <v>13</v>
      </c>
      <c r="S47" s="151">
        <v>23</v>
      </c>
      <c r="T47" s="151">
        <v>89</v>
      </c>
      <c r="U47" s="151">
        <v>6</v>
      </c>
      <c r="V47" s="151">
        <v>23</v>
      </c>
      <c r="W47" s="151">
        <v>11</v>
      </c>
      <c r="X47" s="151">
        <v>2</v>
      </c>
      <c r="Y47" s="24"/>
      <c r="Z47" s="205" t="s">
        <v>113</v>
      </c>
    </row>
    <row r="48" spans="1:26" s="2" customFormat="1" ht="21.95" customHeight="1">
      <c r="A48" s="185"/>
      <c r="B48" s="189" t="s">
        <v>114</v>
      </c>
      <c r="C48" s="147">
        <f t="shared" si="11"/>
        <v>350</v>
      </c>
      <c r="D48" s="151">
        <v>48</v>
      </c>
      <c r="E48" s="151">
        <v>4</v>
      </c>
      <c r="F48" s="155" t="s">
        <v>145</v>
      </c>
      <c r="G48" s="155" t="s">
        <v>145</v>
      </c>
      <c r="H48" s="151">
        <v>17</v>
      </c>
      <c r="I48" s="151">
        <v>80</v>
      </c>
      <c r="J48" s="155" t="s">
        <v>145</v>
      </c>
      <c r="K48" s="151">
        <v>1</v>
      </c>
      <c r="L48" s="151">
        <v>2</v>
      </c>
      <c r="M48" s="151">
        <v>49</v>
      </c>
      <c r="N48" s="151">
        <v>2</v>
      </c>
      <c r="O48" s="151">
        <v>3</v>
      </c>
      <c r="P48" s="151">
        <v>5</v>
      </c>
      <c r="Q48" s="151">
        <v>25</v>
      </c>
      <c r="R48" s="151">
        <v>13</v>
      </c>
      <c r="S48" s="151">
        <v>13</v>
      </c>
      <c r="T48" s="151">
        <v>74</v>
      </c>
      <c r="U48" s="155" t="s">
        <v>145</v>
      </c>
      <c r="V48" s="151">
        <v>9</v>
      </c>
      <c r="W48" s="151">
        <v>5</v>
      </c>
      <c r="X48" s="155" t="s">
        <v>145</v>
      </c>
      <c r="Y48" s="24"/>
      <c r="Z48" s="205" t="s">
        <v>114</v>
      </c>
    </row>
    <row r="49" spans="1:26" s="2" customFormat="1" ht="9" customHeight="1">
      <c r="A49" s="186"/>
      <c r="B49" s="145"/>
      <c r="C49" s="26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210"/>
      <c r="Z49" s="30"/>
    </row>
    <row r="50" spans="1:26" ht="14.25"/>
  </sheetData>
  <mergeCells count="8">
    <mergeCell ref="A5:B5"/>
    <mergeCell ref="Y5:Z5"/>
    <mergeCell ref="A7:B7"/>
    <mergeCell ref="Y7:Z7"/>
    <mergeCell ref="A22:A35"/>
    <mergeCell ref="Y22:Y35"/>
    <mergeCell ref="A36:A49"/>
    <mergeCell ref="Y36:Y49"/>
  </mergeCells>
  <phoneticPr fontId="2"/>
  <pageMargins left="0.70866141732283472" right="0.70866141732283472" top="0.74803149606299213" bottom="0.74803149606299213" header="0.31496062992125984" footer="0.31496062992125984"/>
  <pageSetup paperSize="9" scale="76" fitToWidth="1" fitToHeight="1" orientation="portrait" usePrinterDefaults="1" r:id="rId1"/>
  <colBreaks count="1" manualBreakCount="1">
    <brk id="13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44"/>
  <sheetViews>
    <sheetView tabSelected="1" view="pageBreakPreview" zoomScaleSheetLayoutView="100" workbookViewId="0">
      <selection activeCell="K8" sqref="K8"/>
    </sheetView>
  </sheetViews>
  <sheetFormatPr defaultRowHeight="13.5"/>
  <cols>
    <col min="1" max="1" width="2.125" customWidth="1"/>
    <col min="2" max="2" width="6.5" customWidth="1"/>
    <col min="3" max="3" width="7.5" customWidth="1"/>
    <col min="4" max="15" width="7.625" customWidth="1"/>
  </cols>
  <sheetData>
    <row r="1" spans="1:16" ht="17.25">
      <c r="A1" s="213" t="s">
        <v>125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ht="17.25">
      <c r="A3" s="176" t="s">
        <v>66</v>
      </c>
      <c r="B3" s="2"/>
      <c r="C3" s="6"/>
      <c r="D3" s="6"/>
      <c r="E3" s="6"/>
      <c r="F3" s="6"/>
      <c r="G3" s="6"/>
      <c r="H3" s="2"/>
      <c r="I3" s="6"/>
      <c r="J3" s="6"/>
      <c r="K3" s="2"/>
      <c r="L3" s="2"/>
      <c r="M3" s="2"/>
      <c r="N3" s="2"/>
    </row>
    <row r="4" spans="1:16">
      <c r="A4" s="6"/>
      <c r="B4" s="215"/>
      <c r="C4" s="6"/>
      <c r="D4" s="6"/>
      <c r="E4" s="6"/>
      <c r="F4" s="6"/>
      <c r="G4" s="2"/>
      <c r="H4" s="6"/>
      <c r="I4" s="6"/>
      <c r="J4" s="103"/>
      <c r="K4" s="103"/>
      <c r="L4" s="103"/>
      <c r="M4" s="103"/>
      <c r="O4" s="97" t="s">
        <v>144</v>
      </c>
    </row>
    <row r="5" spans="1:16" ht="6.75" customHeight="1">
      <c r="A5" s="6"/>
      <c r="B5" s="215"/>
      <c r="C5" s="6"/>
      <c r="D5" s="6"/>
      <c r="E5" s="6"/>
      <c r="F5" s="6"/>
      <c r="G5" s="6"/>
      <c r="H5" s="6"/>
      <c r="I5" s="6"/>
      <c r="J5" s="6"/>
      <c r="K5" s="13"/>
      <c r="L5" s="13"/>
      <c r="M5" s="13"/>
      <c r="N5" s="13"/>
    </row>
    <row r="6" spans="1:16" ht="15" customHeight="1">
      <c r="A6" s="7" t="s">
        <v>17</v>
      </c>
      <c r="B6" s="17"/>
      <c r="C6" s="218" t="s">
        <v>137</v>
      </c>
      <c r="D6" s="221"/>
      <c r="E6" s="221"/>
      <c r="F6" s="221"/>
      <c r="G6" s="221"/>
      <c r="H6" s="221"/>
      <c r="I6" s="234"/>
      <c r="J6" s="218" t="s">
        <v>171</v>
      </c>
      <c r="K6" s="221"/>
      <c r="L6" s="221"/>
      <c r="M6" s="221"/>
      <c r="N6" s="221"/>
      <c r="O6" s="221"/>
      <c r="P6" s="117"/>
    </row>
    <row r="7" spans="1:16" ht="15" customHeight="1">
      <c r="A7" s="8"/>
      <c r="B7" s="18"/>
      <c r="C7" s="219"/>
      <c r="D7" s="219" t="s">
        <v>172</v>
      </c>
      <c r="E7" s="225" t="s">
        <v>146</v>
      </c>
      <c r="F7" s="27" t="s">
        <v>175</v>
      </c>
      <c r="G7" s="219" t="s">
        <v>173</v>
      </c>
      <c r="H7" s="232" t="s">
        <v>6</v>
      </c>
      <c r="I7" s="12" t="s">
        <v>183</v>
      </c>
      <c r="J7" s="27"/>
      <c r="K7" s="238" t="s">
        <v>174</v>
      </c>
      <c r="L7" s="242" t="s">
        <v>175</v>
      </c>
      <c r="M7" s="27" t="s">
        <v>52</v>
      </c>
      <c r="N7" s="232" t="s">
        <v>184</v>
      </c>
      <c r="O7" s="247" t="s">
        <v>142</v>
      </c>
      <c r="P7" s="117"/>
    </row>
    <row r="8" spans="1:16" ht="15" customHeight="1">
      <c r="A8" s="8"/>
      <c r="B8" s="8"/>
      <c r="C8" s="126" t="s">
        <v>15</v>
      </c>
      <c r="D8" s="126" t="s">
        <v>178</v>
      </c>
      <c r="E8" s="226" t="s">
        <v>176</v>
      </c>
      <c r="F8" s="228" t="s">
        <v>180</v>
      </c>
      <c r="G8" s="230" t="s">
        <v>178</v>
      </c>
      <c r="H8" s="189" t="s">
        <v>181</v>
      </c>
      <c r="I8" s="178" t="s">
        <v>19</v>
      </c>
      <c r="J8" s="126" t="s">
        <v>15</v>
      </c>
      <c r="K8" s="239" t="s">
        <v>91</v>
      </c>
      <c r="L8" s="228" t="s">
        <v>177</v>
      </c>
      <c r="M8" s="246" t="s">
        <v>92</v>
      </c>
      <c r="N8" s="189" t="s">
        <v>181</v>
      </c>
      <c r="O8" s="178" t="s">
        <v>19</v>
      </c>
      <c r="P8" s="117"/>
    </row>
    <row r="9" spans="1:16" ht="15" customHeight="1">
      <c r="A9" s="9"/>
      <c r="B9" s="19"/>
      <c r="C9" s="128"/>
      <c r="D9" s="128"/>
      <c r="E9" s="227" t="s">
        <v>179</v>
      </c>
      <c r="F9" s="229" t="s">
        <v>178</v>
      </c>
      <c r="G9" s="229"/>
      <c r="H9" s="233" t="s">
        <v>182</v>
      </c>
      <c r="I9" s="235"/>
      <c r="J9" s="128"/>
      <c r="K9" s="124"/>
      <c r="L9" s="243" t="s">
        <v>92</v>
      </c>
      <c r="M9" s="229"/>
      <c r="N9" s="241" t="s">
        <v>19</v>
      </c>
      <c r="O9" s="235"/>
    </row>
    <row r="10" spans="1:16" ht="15" customHeight="1">
      <c r="A10" s="2"/>
      <c r="B10" s="8"/>
      <c r="C10" s="24"/>
      <c r="D10" s="10"/>
      <c r="E10" s="10"/>
      <c r="F10" s="8"/>
      <c r="G10" s="231"/>
      <c r="H10" s="231"/>
      <c r="I10" s="231"/>
      <c r="J10" s="236"/>
      <c r="K10" s="8"/>
      <c r="L10" s="10"/>
      <c r="M10" s="10"/>
      <c r="N10" s="236"/>
      <c r="O10" s="236"/>
    </row>
    <row r="11" spans="1:16" ht="24.95" customHeight="1">
      <c r="A11" s="12" t="s">
        <v>15</v>
      </c>
      <c r="B11" s="20"/>
      <c r="C11" s="28">
        <f t="shared" ref="C11:O11" si="0">SUM(C12:C22)</f>
        <v>9697</v>
      </c>
      <c r="D11" s="38">
        <f t="shared" si="0"/>
        <v>1190</v>
      </c>
      <c r="E11" s="38">
        <f t="shared" si="0"/>
        <v>5673</v>
      </c>
      <c r="F11" s="38">
        <f t="shared" si="0"/>
        <v>2245</v>
      </c>
      <c r="G11" s="38">
        <f t="shared" si="0"/>
        <v>545</v>
      </c>
      <c r="H11" s="38">
        <f t="shared" si="0"/>
        <v>11</v>
      </c>
      <c r="I11" s="38">
        <f t="shared" si="0"/>
        <v>33</v>
      </c>
      <c r="J11" s="38">
        <f t="shared" si="0"/>
        <v>714</v>
      </c>
      <c r="K11" s="38">
        <f t="shared" si="0"/>
        <v>403</v>
      </c>
      <c r="L11" s="38">
        <f t="shared" si="0"/>
        <v>260</v>
      </c>
      <c r="M11" s="38">
        <f t="shared" si="0"/>
        <v>43</v>
      </c>
      <c r="N11" s="38">
        <f t="shared" si="0"/>
        <v>2</v>
      </c>
      <c r="O11" s="38">
        <f t="shared" si="0"/>
        <v>6</v>
      </c>
    </row>
    <row r="12" spans="1:16" ht="24.95" customHeight="1">
      <c r="A12" s="2"/>
      <c r="B12" s="12" t="s">
        <v>25</v>
      </c>
      <c r="C12" s="28">
        <f t="shared" ref="C12:C22" si="1">SUM(D12:I12)</f>
        <v>2070</v>
      </c>
      <c r="D12" s="38">
        <v>141</v>
      </c>
      <c r="E12" s="38">
        <v>1326</v>
      </c>
      <c r="F12" s="38">
        <v>469</v>
      </c>
      <c r="G12" s="38">
        <v>125</v>
      </c>
      <c r="H12" s="38">
        <v>2</v>
      </c>
      <c r="I12" s="38">
        <v>7</v>
      </c>
      <c r="J12" s="38">
        <f t="shared" ref="J12:J22" si="2">SUM(K12:O12)</f>
        <v>223</v>
      </c>
      <c r="K12" s="34">
        <v>127</v>
      </c>
      <c r="L12" s="34">
        <v>82</v>
      </c>
      <c r="M12" s="34">
        <v>12</v>
      </c>
      <c r="N12" s="34">
        <v>1</v>
      </c>
      <c r="O12" s="34">
        <v>1</v>
      </c>
    </row>
    <row r="13" spans="1:16" ht="24.95" customHeight="1">
      <c r="A13" s="2"/>
      <c r="B13" s="12" t="s">
        <v>26</v>
      </c>
      <c r="C13" s="28">
        <f t="shared" si="1"/>
        <v>14</v>
      </c>
      <c r="D13" s="38">
        <v>3</v>
      </c>
      <c r="E13" s="38">
        <v>6</v>
      </c>
      <c r="F13" s="38">
        <v>2</v>
      </c>
      <c r="G13" s="38">
        <v>3</v>
      </c>
      <c r="H13" s="39" t="s">
        <v>145</v>
      </c>
      <c r="I13" s="39" t="s">
        <v>145</v>
      </c>
      <c r="J13" s="38">
        <f t="shared" si="2"/>
        <v>1</v>
      </c>
      <c r="K13" s="39" t="s">
        <v>145</v>
      </c>
      <c r="L13" s="39" t="s">
        <v>145</v>
      </c>
      <c r="M13" s="34">
        <v>1</v>
      </c>
      <c r="N13" s="34" t="s">
        <v>145</v>
      </c>
      <c r="O13" s="34" t="s">
        <v>145</v>
      </c>
    </row>
    <row r="14" spans="1:16" ht="24.95" customHeight="1">
      <c r="A14" s="2"/>
      <c r="B14" s="12" t="s">
        <v>28</v>
      </c>
      <c r="C14" s="28">
        <f t="shared" si="1"/>
        <v>640</v>
      </c>
      <c r="D14" s="38">
        <v>86</v>
      </c>
      <c r="E14" s="38">
        <v>329</v>
      </c>
      <c r="F14" s="38">
        <v>123</v>
      </c>
      <c r="G14" s="38">
        <v>99</v>
      </c>
      <c r="H14" s="38">
        <v>1</v>
      </c>
      <c r="I14" s="38">
        <v>2</v>
      </c>
      <c r="J14" s="38">
        <f t="shared" si="2"/>
        <v>53</v>
      </c>
      <c r="K14" s="34">
        <v>35</v>
      </c>
      <c r="L14" s="34">
        <v>13</v>
      </c>
      <c r="M14" s="34">
        <v>5</v>
      </c>
      <c r="N14" s="34" t="s">
        <v>145</v>
      </c>
      <c r="O14" s="34" t="s">
        <v>145</v>
      </c>
    </row>
    <row r="15" spans="1:16" ht="24.95" customHeight="1">
      <c r="A15" s="2"/>
      <c r="B15" s="12" t="s">
        <v>30</v>
      </c>
      <c r="C15" s="28">
        <f t="shared" si="1"/>
        <v>1494</v>
      </c>
      <c r="D15" s="38">
        <v>284</v>
      </c>
      <c r="E15" s="38">
        <v>737</v>
      </c>
      <c r="F15" s="38">
        <v>393</v>
      </c>
      <c r="G15" s="38">
        <v>72</v>
      </c>
      <c r="H15" s="38">
        <v>2</v>
      </c>
      <c r="I15" s="38">
        <v>6</v>
      </c>
      <c r="J15" s="38">
        <f t="shared" si="2"/>
        <v>85</v>
      </c>
      <c r="K15" s="34">
        <v>47</v>
      </c>
      <c r="L15" s="34">
        <v>34</v>
      </c>
      <c r="M15" s="34">
        <v>2</v>
      </c>
      <c r="N15" s="34" t="s">
        <v>145</v>
      </c>
      <c r="O15" s="34">
        <v>2</v>
      </c>
    </row>
    <row r="16" spans="1:16" ht="24.95" customHeight="1">
      <c r="A16" s="2"/>
      <c r="B16" s="12" t="s">
        <v>31</v>
      </c>
      <c r="C16" s="28">
        <f t="shared" si="1"/>
        <v>1046</v>
      </c>
      <c r="D16" s="38">
        <v>124</v>
      </c>
      <c r="E16" s="38">
        <v>580</v>
      </c>
      <c r="F16" s="38">
        <v>288</v>
      </c>
      <c r="G16" s="38">
        <v>50</v>
      </c>
      <c r="H16" s="39" t="s">
        <v>145</v>
      </c>
      <c r="I16" s="38">
        <v>4</v>
      </c>
      <c r="J16" s="38">
        <f t="shared" si="2"/>
        <v>58</v>
      </c>
      <c r="K16" s="34">
        <v>28</v>
      </c>
      <c r="L16" s="34">
        <v>25</v>
      </c>
      <c r="M16" s="34">
        <v>4</v>
      </c>
      <c r="N16" s="34" t="s">
        <v>145</v>
      </c>
      <c r="O16" s="34">
        <v>1</v>
      </c>
    </row>
    <row r="17" spans="1:15" ht="24.95" customHeight="1">
      <c r="A17" s="2"/>
      <c r="B17" s="12" t="s">
        <v>32</v>
      </c>
      <c r="C17" s="28">
        <f t="shared" si="1"/>
        <v>1610</v>
      </c>
      <c r="D17" s="38">
        <v>230</v>
      </c>
      <c r="E17" s="38">
        <v>919</v>
      </c>
      <c r="F17" s="38">
        <v>392</v>
      </c>
      <c r="G17" s="38">
        <v>64</v>
      </c>
      <c r="H17" s="38">
        <v>2</v>
      </c>
      <c r="I17" s="38">
        <v>3</v>
      </c>
      <c r="J17" s="38">
        <f t="shared" si="2"/>
        <v>109</v>
      </c>
      <c r="K17" s="34">
        <v>61</v>
      </c>
      <c r="L17" s="34">
        <v>38</v>
      </c>
      <c r="M17" s="34">
        <v>10</v>
      </c>
      <c r="N17" s="34" t="s">
        <v>145</v>
      </c>
      <c r="O17" s="34" t="s">
        <v>145</v>
      </c>
    </row>
    <row r="18" spans="1:15" ht="24.95" customHeight="1">
      <c r="A18" s="2"/>
      <c r="B18" s="12" t="s">
        <v>29</v>
      </c>
      <c r="C18" s="28">
        <f t="shared" si="1"/>
        <v>190</v>
      </c>
      <c r="D18" s="38">
        <v>22</v>
      </c>
      <c r="E18" s="38">
        <v>134</v>
      </c>
      <c r="F18" s="38">
        <v>28</v>
      </c>
      <c r="G18" s="38">
        <v>6</v>
      </c>
      <c r="H18" s="39" t="s">
        <v>145</v>
      </c>
      <c r="I18" s="39" t="s">
        <v>145</v>
      </c>
      <c r="J18" s="38">
        <f t="shared" si="2"/>
        <v>10</v>
      </c>
      <c r="K18" s="34">
        <v>4</v>
      </c>
      <c r="L18" s="34">
        <v>4</v>
      </c>
      <c r="M18" s="34" t="s">
        <v>145</v>
      </c>
      <c r="N18" s="34" t="s">
        <v>145</v>
      </c>
      <c r="O18" s="34">
        <v>2</v>
      </c>
    </row>
    <row r="19" spans="1:15" ht="24.95" customHeight="1">
      <c r="A19" s="2"/>
      <c r="B19" s="216" t="s">
        <v>33</v>
      </c>
      <c r="C19" s="28">
        <f t="shared" si="1"/>
        <v>536</v>
      </c>
      <c r="D19" s="38">
        <v>57</v>
      </c>
      <c r="E19" s="38">
        <v>324</v>
      </c>
      <c r="F19" s="38">
        <v>107</v>
      </c>
      <c r="G19" s="38">
        <v>41</v>
      </c>
      <c r="H19" s="38">
        <v>4</v>
      </c>
      <c r="I19" s="38">
        <v>3</v>
      </c>
      <c r="J19" s="38">
        <f t="shared" si="2"/>
        <v>42</v>
      </c>
      <c r="K19" s="34">
        <v>26</v>
      </c>
      <c r="L19" s="34">
        <v>14</v>
      </c>
      <c r="M19" s="34">
        <v>2</v>
      </c>
      <c r="N19" s="34" t="s">
        <v>145</v>
      </c>
      <c r="O19" s="34" t="s">
        <v>145</v>
      </c>
    </row>
    <row r="20" spans="1:15" ht="24.95" customHeight="1">
      <c r="A20" s="2"/>
      <c r="B20" s="12" t="s">
        <v>35</v>
      </c>
      <c r="C20" s="28">
        <f t="shared" si="1"/>
        <v>123</v>
      </c>
      <c r="D20" s="38">
        <v>27</v>
      </c>
      <c r="E20" s="38">
        <v>69</v>
      </c>
      <c r="F20" s="38">
        <v>19</v>
      </c>
      <c r="G20" s="38">
        <v>8</v>
      </c>
      <c r="H20" s="39" t="s">
        <v>145</v>
      </c>
      <c r="I20" s="39" t="s">
        <v>145</v>
      </c>
      <c r="J20" s="38">
        <f t="shared" si="2"/>
        <v>9</v>
      </c>
      <c r="K20" s="34">
        <v>7</v>
      </c>
      <c r="L20" s="34">
        <v>2</v>
      </c>
      <c r="M20" s="34" t="s">
        <v>145</v>
      </c>
      <c r="N20" s="34" t="s">
        <v>145</v>
      </c>
      <c r="O20" s="34" t="s">
        <v>145</v>
      </c>
    </row>
    <row r="21" spans="1:15" ht="24.95" customHeight="1">
      <c r="A21" s="2"/>
      <c r="B21" s="12" t="s">
        <v>37</v>
      </c>
      <c r="C21" s="28">
        <f t="shared" si="1"/>
        <v>987</v>
      </c>
      <c r="D21" s="38">
        <v>77</v>
      </c>
      <c r="E21" s="38">
        <v>636</v>
      </c>
      <c r="F21" s="38">
        <v>219</v>
      </c>
      <c r="G21" s="38">
        <v>52</v>
      </c>
      <c r="H21" s="39" t="s">
        <v>145</v>
      </c>
      <c r="I21" s="38">
        <v>3</v>
      </c>
      <c r="J21" s="38">
        <f t="shared" si="2"/>
        <v>82</v>
      </c>
      <c r="K21" s="38">
        <v>42</v>
      </c>
      <c r="L21" s="34">
        <v>34</v>
      </c>
      <c r="M21" s="39">
        <v>6</v>
      </c>
      <c r="N21" s="34" t="s">
        <v>145</v>
      </c>
      <c r="O21" s="34" t="s">
        <v>145</v>
      </c>
    </row>
    <row r="22" spans="1:15" ht="24.95" customHeight="1">
      <c r="A22" s="2"/>
      <c r="B22" s="11" t="s">
        <v>38</v>
      </c>
      <c r="C22" s="28">
        <f t="shared" si="1"/>
        <v>987</v>
      </c>
      <c r="D22" s="38">
        <v>139</v>
      </c>
      <c r="E22" s="38">
        <v>613</v>
      </c>
      <c r="F22" s="38">
        <v>205</v>
      </c>
      <c r="G22" s="38">
        <v>25</v>
      </c>
      <c r="H22" s="39" t="s">
        <v>145</v>
      </c>
      <c r="I22" s="38">
        <v>5</v>
      </c>
      <c r="J22" s="38">
        <f t="shared" si="2"/>
        <v>42</v>
      </c>
      <c r="K22" s="39">
        <v>26</v>
      </c>
      <c r="L22" s="39">
        <v>14</v>
      </c>
      <c r="M22" s="39">
        <v>1</v>
      </c>
      <c r="N22" s="39">
        <v>1</v>
      </c>
      <c r="O22" s="39" t="s">
        <v>145</v>
      </c>
    </row>
    <row r="23" spans="1:15" ht="14.25">
      <c r="A23" s="13"/>
      <c r="B23" s="13"/>
      <c r="C23" s="30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4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7.25">
      <c r="A26" s="214" t="s">
        <v>126</v>
      </c>
      <c r="B26" s="2"/>
      <c r="C26" s="6"/>
      <c r="D26" s="6"/>
      <c r="E26" s="6"/>
      <c r="F26" s="6"/>
      <c r="G26" s="6"/>
      <c r="H26" s="6"/>
      <c r="I26" s="2"/>
      <c r="J26" s="103"/>
      <c r="K26" s="103"/>
      <c r="L26" s="103"/>
      <c r="N26" s="103"/>
      <c r="O26" s="97" t="s">
        <v>144</v>
      </c>
    </row>
    <row r="27" spans="1:15" ht="12" customHeight="1">
      <c r="A27" s="13"/>
      <c r="B27" s="217"/>
      <c r="C27" s="6"/>
      <c r="D27" s="6"/>
      <c r="E27" s="6"/>
      <c r="F27" s="6"/>
      <c r="G27" s="6"/>
      <c r="H27" s="6"/>
      <c r="I27" s="6"/>
      <c r="J27" s="2"/>
      <c r="K27" s="6"/>
      <c r="L27" s="6"/>
      <c r="N27" s="6"/>
      <c r="O27" s="2"/>
    </row>
    <row r="28" spans="1:15" ht="15" customHeight="1">
      <c r="A28" s="7" t="s">
        <v>17</v>
      </c>
      <c r="B28" s="17"/>
      <c r="C28" s="218" t="s">
        <v>127</v>
      </c>
      <c r="D28" s="221"/>
      <c r="E28" s="221"/>
      <c r="F28" s="221"/>
      <c r="G28" s="221"/>
      <c r="H28" s="221"/>
      <c r="I28" s="221"/>
      <c r="J28" s="221"/>
      <c r="K28" s="221"/>
      <c r="L28" s="221"/>
      <c r="M28" s="234"/>
      <c r="N28" s="150" t="s">
        <v>10</v>
      </c>
      <c r="O28" s="248"/>
    </row>
    <row r="29" spans="1:15" ht="15" customHeight="1">
      <c r="A29" s="8"/>
      <c r="B29" s="18"/>
      <c r="C29" s="52" t="s">
        <v>22</v>
      </c>
      <c r="D29" s="222"/>
      <c r="E29" s="222"/>
      <c r="F29" s="222"/>
      <c r="G29" s="222"/>
      <c r="H29" s="222"/>
      <c r="I29" s="222"/>
      <c r="J29" s="56"/>
      <c r="K29" s="240" t="s">
        <v>128</v>
      </c>
      <c r="L29" s="244" t="s">
        <v>170</v>
      </c>
      <c r="M29" s="244"/>
      <c r="N29" s="240" t="s">
        <v>22</v>
      </c>
      <c r="O29" s="249" t="s">
        <v>129</v>
      </c>
    </row>
    <row r="30" spans="1:15" ht="30" customHeight="1">
      <c r="A30" s="9"/>
      <c r="B30" s="19"/>
      <c r="C30" s="220" t="s">
        <v>15</v>
      </c>
      <c r="D30" s="223" t="s">
        <v>130</v>
      </c>
      <c r="E30" s="220" t="s">
        <v>131</v>
      </c>
      <c r="F30" s="220" t="s">
        <v>63</v>
      </c>
      <c r="G30" s="220" t="s">
        <v>132</v>
      </c>
      <c r="H30" s="220" t="s">
        <v>133</v>
      </c>
      <c r="I30" s="220" t="s">
        <v>134</v>
      </c>
      <c r="J30" s="237" t="s">
        <v>135</v>
      </c>
      <c r="K30" s="241"/>
      <c r="L30" s="244"/>
      <c r="M30" s="244"/>
      <c r="N30" s="241"/>
      <c r="O30" s="229"/>
    </row>
    <row r="31" spans="1:15" ht="10.5" customHeight="1">
      <c r="A31" s="8"/>
      <c r="B31" s="18"/>
      <c r="C31" s="158"/>
      <c r="D31" s="224"/>
      <c r="E31" s="10"/>
      <c r="F31" s="10"/>
      <c r="G31" s="10"/>
      <c r="H31" s="10"/>
      <c r="I31" s="10"/>
      <c r="J31" s="10"/>
      <c r="K31" s="8"/>
      <c r="L31" s="8"/>
      <c r="N31" s="8"/>
      <c r="O31" s="8"/>
    </row>
    <row r="32" spans="1:15" ht="24.95" customHeight="1">
      <c r="A32" s="12" t="s">
        <v>15</v>
      </c>
      <c r="B32" s="20"/>
      <c r="C32" s="25">
        <f t="shared" ref="C32:C43" si="3">SUM(D32:J32)</f>
        <v>7278</v>
      </c>
      <c r="D32" s="34">
        <f t="shared" ref="D32:K32" si="4">SUM(D33:D43)</f>
        <v>2154</v>
      </c>
      <c r="E32" s="34">
        <f t="shared" si="4"/>
        <v>1964</v>
      </c>
      <c r="F32" s="34">
        <f t="shared" si="4"/>
        <v>1370</v>
      </c>
      <c r="G32" s="34">
        <f t="shared" si="4"/>
        <v>865</v>
      </c>
      <c r="H32" s="34">
        <f t="shared" si="4"/>
        <v>470</v>
      </c>
      <c r="I32" s="34">
        <f t="shared" si="4"/>
        <v>260</v>
      </c>
      <c r="J32" s="34">
        <f t="shared" si="4"/>
        <v>195</v>
      </c>
      <c r="K32" s="34">
        <f t="shared" si="4"/>
        <v>19008</v>
      </c>
      <c r="L32" s="245">
        <f t="shared" ref="L32:L43" si="5">K32/C32</f>
        <v>2.6117065127782357</v>
      </c>
      <c r="M32" s="245"/>
      <c r="N32" s="81">
        <f>SUM(N33:N43)</f>
        <v>209</v>
      </c>
      <c r="O32" s="81">
        <f>SUM(O33:O43)</f>
        <v>750</v>
      </c>
    </row>
    <row r="33" spans="1:15" ht="24.95" customHeight="1">
      <c r="A33" s="2"/>
      <c r="B33" s="12" t="s">
        <v>25</v>
      </c>
      <c r="C33" s="25">
        <f t="shared" si="3"/>
        <v>1721</v>
      </c>
      <c r="D33" s="34">
        <v>586</v>
      </c>
      <c r="E33" s="34">
        <v>499</v>
      </c>
      <c r="F33" s="34">
        <v>298</v>
      </c>
      <c r="G33" s="34">
        <v>187</v>
      </c>
      <c r="H33" s="34">
        <v>91</v>
      </c>
      <c r="I33" s="34">
        <v>41</v>
      </c>
      <c r="J33" s="34">
        <v>19</v>
      </c>
      <c r="K33" s="34">
        <v>4063</v>
      </c>
      <c r="L33" s="245">
        <f t="shared" si="5"/>
        <v>2.3608367228355607</v>
      </c>
      <c r="M33" s="245"/>
      <c r="N33" s="34">
        <v>14</v>
      </c>
      <c r="O33" s="34">
        <v>533</v>
      </c>
    </row>
    <row r="34" spans="1:15" ht="24.95" customHeight="1">
      <c r="A34" s="2"/>
      <c r="B34" s="12" t="s">
        <v>26</v>
      </c>
      <c r="C34" s="25">
        <f t="shared" si="3"/>
        <v>13</v>
      </c>
      <c r="D34" s="34">
        <v>4</v>
      </c>
      <c r="E34" s="34">
        <v>3</v>
      </c>
      <c r="F34" s="34">
        <v>5</v>
      </c>
      <c r="G34" s="34" t="s">
        <v>145</v>
      </c>
      <c r="H34" s="34" t="s">
        <v>145</v>
      </c>
      <c r="I34" s="34">
        <v>1</v>
      </c>
      <c r="J34" s="34" t="s">
        <v>145</v>
      </c>
      <c r="K34" s="34">
        <v>31</v>
      </c>
      <c r="L34" s="245">
        <f t="shared" si="5"/>
        <v>2.3846153846153846</v>
      </c>
      <c r="M34" s="245"/>
      <c r="N34" s="81" t="s">
        <v>145</v>
      </c>
      <c r="O34" s="81" t="s">
        <v>145</v>
      </c>
    </row>
    <row r="35" spans="1:15" ht="24.95" customHeight="1">
      <c r="A35" s="2"/>
      <c r="B35" s="12" t="s">
        <v>28</v>
      </c>
      <c r="C35" s="25">
        <f t="shared" si="3"/>
        <v>464</v>
      </c>
      <c r="D35" s="34">
        <v>99</v>
      </c>
      <c r="E35" s="34">
        <v>129</v>
      </c>
      <c r="F35" s="34">
        <v>116</v>
      </c>
      <c r="G35" s="34">
        <v>51</v>
      </c>
      <c r="H35" s="34">
        <v>36</v>
      </c>
      <c r="I35" s="34">
        <v>16</v>
      </c>
      <c r="J35" s="34">
        <v>17</v>
      </c>
      <c r="K35" s="34">
        <v>1312</v>
      </c>
      <c r="L35" s="245">
        <f t="shared" si="5"/>
        <v>2.8275862068965516</v>
      </c>
      <c r="M35" s="245"/>
      <c r="N35" s="81" t="s">
        <v>145</v>
      </c>
      <c r="O35" s="81" t="s">
        <v>145</v>
      </c>
    </row>
    <row r="36" spans="1:15" ht="24.95" customHeight="1">
      <c r="A36" s="2"/>
      <c r="B36" s="12" t="s">
        <v>30</v>
      </c>
      <c r="C36" s="25">
        <f t="shared" si="3"/>
        <v>1011</v>
      </c>
      <c r="D36" s="34">
        <v>174</v>
      </c>
      <c r="E36" s="34">
        <v>262</v>
      </c>
      <c r="F36" s="34">
        <v>207</v>
      </c>
      <c r="G36" s="34">
        <v>162</v>
      </c>
      <c r="H36" s="34">
        <v>103</v>
      </c>
      <c r="I36" s="34">
        <v>57</v>
      </c>
      <c r="J36" s="34">
        <v>46</v>
      </c>
      <c r="K36" s="34">
        <v>3172</v>
      </c>
      <c r="L36" s="245">
        <f t="shared" si="5"/>
        <v>3.1374876360039563</v>
      </c>
      <c r="M36" s="245"/>
      <c r="N36" s="81" t="s">
        <v>145</v>
      </c>
      <c r="O36" s="81" t="s">
        <v>145</v>
      </c>
    </row>
    <row r="37" spans="1:15" ht="24.95" customHeight="1">
      <c r="A37" s="2"/>
      <c r="B37" s="12" t="s">
        <v>31</v>
      </c>
      <c r="C37" s="25">
        <f t="shared" si="3"/>
        <v>791</v>
      </c>
      <c r="D37" s="34">
        <v>243</v>
      </c>
      <c r="E37" s="34">
        <v>207</v>
      </c>
      <c r="F37" s="34">
        <v>147</v>
      </c>
      <c r="G37" s="34">
        <v>101</v>
      </c>
      <c r="H37" s="34">
        <v>40</v>
      </c>
      <c r="I37" s="34">
        <v>24</v>
      </c>
      <c r="J37" s="34">
        <v>29</v>
      </c>
      <c r="K37" s="34">
        <v>2063</v>
      </c>
      <c r="L37" s="245">
        <f t="shared" si="5"/>
        <v>2.6080910240202275</v>
      </c>
      <c r="M37" s="245"/>
      <c r="N37" s="81">
        <v>5</v>
      </c>
      <c r="O37" s="81">
        <v>13</v>
      </c>
    </row>
    <row r="38" spans="1:15" ht="24.95" customHeight="1">
      <c r="A38" s="2"/>
      <c r="B38" s="12" t="s">
        <v>32</v>
      </c>
      <c r="C38" s="25">
        <f t="shared" si="3"/>
        <v>1186</v>
      </c>
      <c r="D38" s="34">
        <v>379</v>
      </c>
      <c r="E38" s="34">
        <v>302</v>
      </c>
      <c r="F38" s="34">
        <v>208</v>
      </c>
      <c r="G38" s="34">
        <v>136</v>
      </c>
      <c r="H38" s="34">
        <v>78</v>
      </c>
      <c r="I38" s="34">
        <v>50</v>
      </c>
      <c r="J38" s="34">
        <v>33</v>
      </c>
      <c r="K38" s="34">
        <v>3081</v>
      </c>
      <c r="L38" s="245">
        <f t="shared" si="5"/>
        <v>2.5978077571669478</v>
      </c>
      <c r="M38" s="245"/>
      <c r="N38" s="81">
        <v>3</v>
      </c>
      <c r="O38" s="81">
        <v>9</v>
      </c>
    </row>
    <row r="39" spans="1:15" ht="24.95" customHeight="1">
      <c r="A39" s="2"/>
      <c r="B39" s="216" t="s">
        <v>33</v>
      </c>
      <c r="C39" s="25">
        <f t="shared" si="3"/>
        <v>399</v>
      </c>
      <c r="D39" s="34">
        <v>84</v>
      </c>
      <c r="E39" s="34">
        <v>136</v>
      </c>
      <c r="F39" s="34">
        <v>84</v>
      </c>
      <c r="G39" s="34">
        <v>42</v>
      </c>
      <c r="H39" s="34">
        <v>31</v>
      </c>
      <c r="I39" s="34">
        <v>16</v>
      </c>
      <c r="J39" s="34">
        <v>6</v>
      </c>
      <c r="K39" s="34">
        <v>1070</v>
      </c>
      <c r="L39" s="245">
        <f t="shared" si="5"/>
        <v>2.681704260651629</v>
      </c>
      <c r="M39" s="245"/>
      <c r="N39" s="81">
        <v>27</v>
      </c>
      <c r="O39" s="81">
        <v>27</v>
      </c>
    </row>
    <row r="40" spans="1:15" ht="24.95" customHeight="1">
      <c r="A40" s="2"/>
      <c r="B40" s="12" t="s">
        <v>29</v>
      </c>
      <c r="C40" s="25">
        <f t="shared" si="3"/>
        <v>152</v>
      </c>
      <c r="D40" s="34">
        <v>45</v>
      </c>
      <c r="E40" s="34">
        <v>35</v>
      </c>
      <c r="F40" s="34">
        <v>36</v>
      </c>
      <c r="G40" s="34">
        <v>20</v>
      </c>
      <c r="H40" s="34">
        <v>10</v>
      </c>
      <c r="I40" s="34">
        <v>2</v>
      </c>
      <c r="J40" s="34">
        <v>4</v>
      </c>
      <c r="K40" s="34">
        <v>393</v>
      </c>
      <c r="L40" s="245">
        <f t="shared" si="5"/>
        <v>2.5855263157894739</v>
      </c>
      <c r="M40" s="245"/>
      <c r="N40" s="81" t="s">
        <v>145</v>
      </c>
      <c r="O40" s="81" t="s">
        <v>145</v>
      </c>
    </row>
    <row r="41" spans="1:15" ht="24.95" customHeight="1">
      <c r="A41" s="2"/>
      <c r="B41" s="12" t="s">
        <v>35</v>
      </c>
      <c r="C41" s="25">
        <f t="shared" si="3"/>
        <v>99</v>
      </c>
      <c r="D41" s="34">
        <v>21</v>
      </c>
      <c r="E41" s="34">
        <v>28</v>
      </c>
      <c r="F41" s="34">
        <v>21</v>
      </c>
      <c r="G41" s="34">
        <v>16</v>
      </c>
      <c r="H41" s="34">
        <v>9</v>
      </c>
      <c r="I41" s="34">
        <v>3</v>
      </c>
      <c r="J41" s="34">
        <v>1</v>
      </c>
      <c r="K41" s="34">
        <v>274</v>
      </c>
      <c r="L41" s="245">
        <f t="shared" si="5"/>
        <v>2.7676767676767677</v>
      </c>
      <c r="M41" s="245"/>
      <c r="N41" s="81" t="s">
        <v>145</v>
      </c>
      <c r="O41" s="81" t="s">
        <v>145</v>
      </c>
    </row>
    <row r="42" spans="1:15" ht="24.95" customHeight="1">
      <c r="A42" s="2"/>
      <c r="B42" s="12" t="s">
        <v>37</v>
      </c>
      <c r="C42" s="25">
        <f t="shared" si="3"/>
        <v>775</v>
      </c>
      <c r="D42" s="34">
        <v>288</v>
      </c>
      <c r="E42" s="34">
        <v>187</v>
      </c>
      <c r="F42" s="34">
        <v>136</v>
      </c>
      <c r="G42" s="34">
        <v>77</v>
      </c>
      <c r="H42" s="34">
        <v>43</v>
      </c>
      <c r="I42" s="34">
        <v>30</v>
      </c>
      <c r="J42" s="34">
        <v>14</v>
      </c>
      <c r="K42" s="34">
        <v>1878</v>
      </c>
      <c r="L42" s="245">
        <f t="shared" si="5"/>
        <v>2.423225806451613</v>
      </c>
      <c r="M42" s="245"/>
      <c r="N42" s="81">
        <v>50</v>
      </c>
      <c r="O42" s="81">
        <v>58</v>
      </c>
    </row>
    <row r="43" spans="1:15" ht="24.95" customHeight="1">
      <c r="A43" s="2"/>
      <c r="B43" s="11" t="s">
        <v>38</v>
      </c>
      <c r="C43" s="25">
        <f t="shared" si="3"/>
        <v>667</v>
      </c>
      <c r="D43" s="39">
        <v>231</v>
      </c>
      <c r="E43" s="39">
        <v>176</v>
      </c>
      <c r="F43" s="39">
        <v>112</v>
      </c>
      <c r="G43" s="39">
        <v>73</v>
      </c>
      <c r="H43" s="39">
        <v>29</v>
      </c>
      <c r="I43" s="39">
        <v>20</v>
      </c>
      <c r="J43" s="39">
        <v>26</v>
      </c>
      <c r="K43" s="39">
        <v>1671</v>
      </c>
      <c r="L43" s="245">
        <f t="shared" si="5"/>
        <v>2.5052473763118441</v>
      </c>
      <c r="M43" s="245"/>
      <c r="N43" s="81">
        <v>110</v>
      </c>
      <c r="O43" s="81">
        <v>110</v>
      </c>
    </row>
    <row r="44" spans="1:15" ht="14.25">
      <c r="A44" s="13"/>
      <c r="B44" s="13"/>
      <c r="C44" s="30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ht="14.25"/>
  </sheetData>
  <mergeCells count="25">
    <mergeCell ref="C6:I6"/>
    <mergeCell ref="J6:O6"/>
    <mergeCell ref="A11:B11"/>
    <mergeCell ref="C28:M28"/>
    <mergeCell ref="N28:O28"/>
    <mergeCell ref="C29:J29"/>
    <mergeCell ref="A32:B32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A6:B9"/>
    <mergeCell ref="A28:B30"/>
    <mergeCell ref="K29:K30"/>
    <mergeCell ref="L29:M30"/>
    <mergeCell ref="N29:N30"/>
    <mergeCell ref="O29:O30"/>
  </mergeCells>
  <phoneticPr fontId="2"/>
  <pageMargins left="0.70866141732283472" right="0.70866141732283472" top="0.74803149606299213" bottom="0.74803149606299213" header="0.31496062992125984" footer="0.31496062992125984"/>
  <pageSetup paperSize="9" scale="82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P32,33【地区別世帯数・世帯人員等】 (様式)</vt:lpstr>
      <vt:lpstr>P34【地区別人口、人口割合、人口指数】 (様式)</vt:lpstr>
      <vt:lpstr>P35～37【地区別年齢別、男女別人口】 (様式)</vt:lpstr>
      <vt:lpstr>P38,39【地区別産業別就業者数】 (様式)</vt:lpstr>
      <vt:lpstr>P40【地区別職業別就業者、世帯数・世帯人員】 (様式)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2021-03-03T00:45:02Z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2021-03-03T00:45:02Z</vt:filetime>
  </property>
</Properties>
</file>