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5" yWindow="-15" windowWidth="14400" windowHeight="11760" tabRatio="885"/>
  </bookViews>
  <sheets>
    <sheet name="P72【一般職業紹介状況、産業別求人・充足状況】 (様式)" sheetId="4" r:id="rId1"/>
    <sheet name="P73【年金加入・給付状況、県立病院利用状況】（様式）" sheetId="5" r:id="rId2"/>
    <sheet name="P74【町別高齢者・身障手帳・青少年ホーム】" sheetId="12" r:id="rId3"/>
    <sheet name="前74【町別高齢者・身障手帳・青少年ホーム・国保】 (様式)" sheetId="6" state="hidden" r:id="rId4"/>
    <sheet name="P75【国保】" sheetId="16" r:id="rId5"/>
    <sheet name="P76【生活保護の状況】(様式）" sheetId="7" r:id="rId6"/>
    <sheet name="前P77【ふれあいセンター利用状況、保育所・園の概況】  " sheetId="13" state="hidden" r:id="rId7"/>
    <sheet name="P77【保育所・園の概況】 (様式)" sheetId="14" r:id="rId8"/>
    <sheet name="p78【死因別死亡者数、予防接種、医療施設・従事者】 " sheetId="15" r:id="rId9"/>
    <sheet name="p79【ごみ・し尿処理状況、公害苦情受理件数】 (様式） " sheetId="17" r:id="rId10"/>
    <sheet name="p80【労働組合と組合員数、職業訓練状況】 (様式)" sheetId="11" r:id="rId11"/>
  </sheets>
  <definedNames>
    <definedName name="_xlnm.Print_Area" localSheetId="0">'P72【一般職業紹介状況、産業別求人・充足状況】 (様式)'!$A$1:$AF$56</definedName>
    <definedName name="_xlnm.Print_Area" localSheetId="1">'P73【年金加入・給付状況、県立病院利用状況】（様式）'!$A$1:$M$65</definedName>
    <definedName name="_xlnm.Print_Area" localSheetId="5">'P76【生活保護の状況】(様式）'!$A$1:$N$44</definedName>
    <definedName name="_xlnm.Print_Area" localSheetId="7">'P77【保育所・園の概況】 (様式)'!$A$1:$O$41</definedName>
    <definedName name="_xlnm.Print_Area" localSheetId="8">'p78【死因別死亡者数、予防接種、医療施設・従事者】 '!$A$1:$AB$58</definedName>
    <definedName name="_xlnm.Print_Area" localSheetId="9">'p79【ごみ・し尿処理状況、公害苦情受理件数】 (様式） '!$A$1:$J$72</definedName>
    <definedName name="_xlnm.Print_Area" localSheetId="10">'p80【労働組合と組合員数、職業訓練状況】 (様式)'!$A$1:$AL$72</definedName>
    <definedName name="_xlnm.Print_Area" localSheetId="3">'前74【町別高齢者・身障手帳・青少年ホーム・国保】 (様式)'!$A$1:$AD$77</definedName>
    <definedName name="_xlnm.Print_Area" localSheetId="6">'前P77【ふれあいセンター利用状況、保育所・園の概況】  '!$A$1:$O$56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9" i="15" l="1"/>
  <c r="Z18" i="15"/>
  <c r="Z17" i="15"/>
  <c r="C16" i="15"/>
  <c r="C15" i="15"/>
  <c r="C14" i="15"/>
  <c r="C13" i="15"/>
  <c r="C12" i="15"/>
  <c r="C11" i="15"/>
  <c r="C10" i="15"/>
  <c r="C8" i="15"/>
  <c r="C34" i="15" l="1"/>
  <c r="C33" i="15"/>
  <c r="C32" i="15"/>
  <c r="C31" i="15"/>
  <c r="C30" i="15"/>
  <c r="C29" i="15"/>
  <c r="C28" i="15"/>
  <c r="D47" i="15" l="1"/>
  <c r="D46" i="15"/>
  <c r="D45" i="15"/>
  <c r="C67" i="17" l="1"/>
  <c r="C66" i="17"/>
  <c r="C65" i="17"/>
  <c r="C64" i="17"/>
  <c r="C63" i="17"/>
  <c r="C62" i="17"/>
  <c r="C61" i="17"/>
  <c r="C60" i="17"/>
  <c r="C59" i="17"/>
  <c r="C56" i="17"/>
  <c r="C55" i="17"/>
  <c r="F45" i="17"/>
  <c r="J45" i="17" s="1"/>
  <c r="C45" i="17"/>
  <c r="F44" i="17"/>
  <c r="J44" i="17" s="1"/>
  <c r="C44" i="17"/>
  <c r="J43" i="17"/>
  <c r="F42" i="17"/>
  <c r="J42" i="17" s="1"/>
  <c r="C42" i="17"/>
  <c r="F41" i="17"/>
  <c r="J41" i="17" s="1"/>
  <c r="C41" i="17"/>
  <c r="F40" i="17"/>
  <c r="J40" i="17" s="1"/>
  <c r="C40" i="17"/>
  <c r="F39" i="17"/>
  <c r="J39" i="17" s="1"/>
  <c r="C39" i="17"/>
  <c r="F38" i="17"/>
  <c r="J38" i="17" s="1"/>
  <c r="C38" i="17"/>
  <c r="J37" i="17"/>
  <c r="F37" i="17"/>
  <c r="C37" i="17"/>
  <c r="F36" i="17"/>
  <c r="J36" i="17" s="1"/>
  <c r="C36" i="17"/>
  <c r="F35" i="17"/>
  <c r="C35" i="17"/>
  <c r="F34" i="17"/>
  <c r="J34" i="17" s="1"/>
  <c r="C34" i="17"/>
  <c r="F33" i="17"/>
  <c r="J33" i="17" s="1"/>
  <c r="C33" i="17"/>
  <c r="F32" i="17"/>
  <c r="J32" i="17" s="1"/>
  <c r="C3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K23" i="16" l="1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O9" i="16"/>
  <c r="K9" i="16"/>
  <c r="D40" i="5" l="1"/>
  <c r="C40" i="5"/>
  <c r="D39" i="5"/>
  <c r="C39" i="5"/>
  <c r="D38" i="5"/>
  <c r="C38" i="5"/>
  <c r="D37" i="5"/>
  <c r="C37" i="5"/>
  <c r="D36" i="5"/>
  <c r="C36" i="5"/>
  <c r="D35" i="5"/>
  <c r="C35" i="5"/>
  <c r="D34" i="5"/>
  <c r="C34" i="5"/>
  <c r="D33" i="5"/>
  <c r="C33" i="5"/>
  <c r="D32" i="5"/>
  <c r="C32" i="5"/>
  <c r="D31" i="5"/>
  <c r="C31" i="5"/>
  <c r="D30" i="5"/>
  <c r="C30" i="5"/>
  <c r="J19" i="5"/>
  <c r="J18" i="5"/>
  <c r="G18" i="5"/>
  <c r="C18" i="5"/>
  <c r="J17" i="5"/>
  <c r="G17" i="5"/>
  <c r="C17" i="5"/>
  <c r="J16" i="5"/>
  <c r="G16" i="5"/>
  <c r="C16" i="5"/>
  <c r="J15" i="5"/>
  <c r="G15" i="5"/>
  <c r="C15" i="5"/>
  <c r="J14" i="5"/>
  <c r="G14" i="5"/>
  <c r="C14" i="5"/>
  <c r="J13" i="5"/>
  <c r="G13" i="5"/>
  <c r="C13" i="5"/>
  <c r="J12" i="5"/>
  <c r="G12" i="5"/>
  <c r="C12" i="5"/>
  <c r="J11" i="5"/>
  <c r="G11" i="5"/>
  <c r="C11" i="5"/>
  <c r="J10" i="5"/>
  <c r="G10" i="5"/>
  <c r="C10" i="5"/>
  <c r="J9" i="5"/>
  <c r="G9" i="5"/>
  <c r="C9" i="5"/>
  <c r="J8" i="5"/>
  <c r="G8" i="5"/>
  <c r="C8" i="5"/>
  <c r="H38" i="14" l="1"/>
  <c r="H37" i="14"/>
  <c r="H36" i="14"/>
  <c r="H33" i="14" s="1"/>
  <c r="H35" i="14"/>
  <c r="H34" i="14"/>
  <c r="N33" i="14"/>
  <c r="L33" i="14"/>
  <c r="J33" i="14"/>
  <c r="F33" i="14"/>
  <c r="D33" i="14"/>
  <c r="H31" i="14"/>
  <c r="H30" i="14"/>
  <c r="H28" i="14" s="1"/>
  <c r="H29" i="14"/>
  <c r="N28" i="14"/>
  <c r="L28" i="14"/>
  <c r="J28" i="14"/>
  <c r="F28" i="14"/>
  <c r="D28" i="14"/>
  <c r="H19" i="14"/>
  <c r="H18" i="14"/>
  <c r="H17" i="14"/>
  <c r="H16" i="14"/>
  <c r="H15" i="14"/>
  <c r="H13" i="14"/>
  <c r="H12" i="14"/>
  <c r="H11" i="14"/>
  <c r="N9" i="7" l="1"/>
  <c r="L9" i="7"/>
  <c r="K9" i="7"/>
  <c r="J9" i="7"/>
  <c r="I9" i="7"/>
  <c r="H9" i="7"/>
  <c r="G9" i="7"/>
  <c r="F9" i="7"/>
  <c r="E9" i="7"/>
  <c r="D9" i="7"/>
  <c r="C9" i="7"/>
  <c r="C53" i="12"/>
  <c r="C52" i="12"/>
  <c r="C51" i="12"/>
  <c r="C50" i="12"/>
  <c r="C49" i="12"/>
  <c r="C48" i="12"/>
  <c r="C47" i="12"/>
  <c r="C34" i="12"/>
  <c r="C33" i="12"/>
  <c r="C32" i="12"/>
  <c r="C31" i="12"/>
  <c r="C30" i="12"/>
  <c r="C29" i="12"/>
  <c r="C28" i="12"/>
  <c r="C27" i="12"/>
  <c r="C26" i="12"/>
  <c r="C15" i="12"/>
  <c r="C14" i="12"/>
  <c r="C13" i="12"/>
  <c r="C12" i="12"/>
  <c r="C11" i="12"/>
  <c r="C10" i="12"/>
  <c r="C9" i="12"/>
  <c r="C8" i="12"/>
  <c r="C7" i="12"/>
  <c r="E52" i="16" l="1"/>
  <c r="C52" i="16"/>
  <c r="E51" i="16"/>
  <c r="C51" i="16"/>
  <c r="E50" i="16"/>
  <c r="C50" i="16"/>
  <c r="E49" i="16"/>
  <c r="C49" i="16"/>
  <c r="E48" i="16"/>
  <c r="C48" i="16"/>
  <c r="E47" i="16"/>
  <c r="C47" i="16"/>
  <c r="E46" i="16"/>
  <c r="C46" i="16"/>
  <c r="E45" i="16"/>
  <c r="C45" i="16"/>
  <c r="E44" i="16"/>
  <c r="C44" i="16"/>
  <c r="E43" i="16"/>
  <c r="C43" i="16"/>
  <c r="E42" i="16"/>
  <c r="C42" i="16"/>
  <c r="E41" i="16"/>
  <c r="C41" i="16"/>
  <c r="E40" i="16"/>
  <c r="C40" i="16"/>
  <c r="F43" i="11" l="1"/>
  <c r="C43" i="11"/>
  <c r="F42" i="11"/>
  <c r="C42" i="11"/>
  <c r="F41" i="11"/>
  <c r="C41" i="11"/>
  <c r="F40" i="11"/>
  <c r="C40" i="11"/>
  <c r="F39" i="11"/>
  <c r="C39" i="11"/>
  <c r="F38" i="11"/>
  <c r="C38" i="11"/>
  <c r="F20" i="11"/>
  <c r="C20" i="11"/>
  <c r="F19" i="11"/>
  <c r="C19" i="11"/>
  <c r="F18" i="11"/>
  <c r="C18" i="11"/>
  <c r="F17" i="11"/>
  <c r="C17" i="11"/>
  <c r="F16" i="11"/>
  <c r="C16" i="11"/>
  <c r="F15" i="11"/>
  <c r="C15" i="11"/>
  <c r="C61" i="5" l="1"/>
  <c r="C60" i="5"/>
  <c r="C59" i="5"/>
  <c r="C58" i="5"/>
  <c r="C57" i="5"/>
  <c r="C56" i="5"/>
  <c r="C55" i="5"/>
  <c r="C54" i="5"/>
  <c r="C53" i="5"/>
  <c r="C52" i="5"/>
  <c r="C51" i="5"/>
  <c r="F38" i="4" l="1"/>
  <c r="C38" i="4"/>
  <c r="F37" i="4"/>
  <c r="C37" i="4"/>
  <c r="F36" i="4"/>
  <c r="C36" i="4"/>
  <c r="F35" i="4"/>
  <c r="C35" i="4"/>
  <c r="F34" i="4"/>
  <c r="C34" i="4"/>
  <c r="F33" i="4"/>
  <c r="C33" i="4"/>
  <c r="F32" i="4"/>
  <c r="C32" i="4"/>
  <c r="F31" i="4"/>
  <c r="C31" i="4"/>
  <c r="F30" i="4"/>
  <c r="C30" i="4"/>
  <c r="AA20" i="4"/>
  <c r="AA19" i="4"/>
  <c r="K63" i="11" l="1"/>
  <c r="G63" i="11"/>
  <c r="C63" i="11"/>
  <c r="K62" i="11"/>
  <c r="G62" i="11"/>
  <c r="C62" i="11"/>
  <c r="K61" i="11"/>
  <c r="G61" i="11"/>
  <c r="C61" i="11"/>
  <c r="K60" i="11"/>
  <c r="G60" i="11"/>
  <c r="C60" i="11"/>
  <c r="K59" i="11"/>
  <c r="C59" i="11"/>
  <c r="F44" i="11"/>
  <c r="C44" i="11"/>
  <c r="H53" i="13"/>
  <c r="H52" i="13"/>
  <c r="H51" i="13"/>
  <c r="H50" i="13"/>
  <c r="H49" i="13"/>
  <c r="N48" i="13"/>
  <c r="L48" i="13"/>
  <c r="J48" i="13"/>
  <c r="H48" i="13"/>
  <c r="F48" i="13"/>
  <c r="D48" i="13"/>
  <c r="H46" i="13"/>
  <c r="H45" i="13"/>
  <c r="H44" i="13"/>
  <c r="H43" i="13"/>
  <c r="H42" i="13"/>
  <c r="N41" i="13"/>
  <c r="L41" i="13"/>
  <c r="J41" i="13"/>
  <c r="H41" i="13"/>
  <c r="F41" i="13"/>
  <c r="D41" i="13"/>
  <c r="N39" i="13"/>
  <c r="L39" i="13"/>
  <c r="J39" i="13"/>
  <c r="H39" i="13"/>
  <c r="F39" i="13"/>
  <c r="D39" i="13"/>
  <c r="C39" i="13"/>
  <c r="H38" i="13"/>
  <c r="H37" i="13"/>
  <c r="H36" i="13"/>
  <c r="H35" i="13"/>
  <c r="H34" i="13"/>
  <c r="H33" i="13"/>
  <c r="H31" i="13"/>
  <c r="H30" i="13"/>
  <c r="H29" i="13"/>
  <c r="H28" i="13"/>
  <c r="H27" i="13"/>
  <c r="H26" i="13"/>
  <c r="H25" i="13"/>
  <c r="C15" i="13"/>
  <c r="B15" i="13"/>
  <c r="C14" i="13"/>
  <c r="B14" i="13"/>
  <c r="C13" i="13"/>
  <c r="B13" i="13"/>
  <c r="C12" i="13"/>
  <c r="B12" i="13"/>
  <c r="C11" i="13"/>
  <c r="B11" i="13"/>
  <c r="C10" i="13"/>
  <c r="B10" i="13"/>
  <c r="C9" i="13"/>
  <c r="B9" i="13"/>
  <c r="C8" i="13"/>
  <c r="B8" i="13"/>
  <c r="AA74" i="6"/>
  <c r="Y74" i="6"/>
  <c r="O74" i="6"/>
  <c r="I74" i="6"/>
  <c r="C74" i="6"/>
  <c r="AA73" i="6"/>
  <c r="Y73" i="6"/>
  <c r="O73" i="6"/>
  <c r="I73" i="6"/>
  <c r="C73" i="6"/>
  <c r="AA72" i="6"/>
  <c r="Y72" i="6"/>
  <c r="O72" i="6"/>
  <c r="I72" i="6"/>
  <c r="C72" i="6"/>
  <c r="AA71" i="6"/>
  <c r="Y71" i="6"/>
  <c r="O71" i="6"/>
  <c r="I71" i="6"/>
  <c r="C71" i="6"/>
  <c r="AA70" i="6"/>
  <c r="Y70" i="6"/>
  <c r="O70" i="6"/>
  <c r="I70" i="6"/>
  <c r="C70" i="6"/>
  <c r="AA69" i="6"/>
  <c r="Y69" i="6"/>
  <c r="O69" i="6"/>
  <c r="I69" i="6"/>
  <c r="C69" i="6"/>
  <c r="AA68" i="6"/>
  <c r="Y68" i="6"/>
  <c r="O68" i="6"/>
  <c r="I68" i="6"/>
  <c r="C68" i="6"/>
  <c r="AA67" i="6"/>
  <c r="Y67" i="6"/>
  <c r="O67" i="6"/>
  <c r="I67" i="6"/>
  <c r="C67" i="6"/>
  <c r="S56" i="6"/>
  <c r="Q56" i="6"/>
  <c r="C56" i="6"/>
  <c r="S55" i="6"/>
  <c r="Q55" i="6"/>
  <c r="C55" i="6"/>
  <c r="S54" i="6"/>
  <c r="Q54" i="6"/>
  <c r="C54" i="6"/>
  <c r="S53" i="6"/>
  <c r="Q53" i="6"/>
  <c r="C53" i="6"/>
  <c r="S52" i="6"/>
  <c r="Q52" i="6"/>
  <c r="C52" i="6"/>
  <c r="S51" i="6"/>
  <c r="Q51" i="6"/>
  <c r="C51" i="6"/>
  <c r="S50" i="6"/>
  <c r="Q50" i="6"/>
  <c r="C50" i="6"/>
  <c r="S49" i="6"/>
  <c r="Q49" i="6"/>
  <c r="C49" i="6"/>
  <c r="S47" i="6"/>
  <c r="Q47" i="6"/>
  <c r="S45" i="6"/>
  <c r="Q45" i="6"/>
  <c r="S43" i="6"/>
  <c r="Q43" i="6"/>
  <c r="S42" i="6"/>
  <c r="Q42" i="6"/>
  <c r="S41" i="6"/>
  <c r="Q41" i="6"/>
  <c r="S40" i="6"/>
  <c r="Q40" i="6"/>
  <c r="C36" i="6"/>
  <c r="C34" i="6"/>
  <c r="C33" i="6"/>
  <c r="C32" i="6"/>
  <c r="C31" i="6"/>
  <c r="C30" i="6"/>
  <c r="C29" i="6"/>
  <c r="C28" i="6"/>
  <c r="C26" i="6"/>
  <c r="Y24" i="6"/>
  <c r="Y22" i="6"/>
  <c r="Y21" i="6"/>
  <c r="Y20" i="6"/>
  <c r="Y19" i="6"/>
  <c r="Y17" i="6"/>
  <c r="Y16" i="6"/>
  <c r="C16" i="6"/>
  <c r="Y15" i="6"/>
  <c r="C15" i="6"/>
  <c r="AC14" i="6"/>
  <c r="Y14" i="6"/>
  <c r="C14" i="6"/>
  <c r="AC13" i="6"/>
  <c r="Y13" i="6"/>
  <c r="C13" i="6"/>
  <c r="AC12" i="6"/>
  <c r="Y12" i="6"/>
  <c r="C12" i="6"/>
  <c r="AC11" i="6"/>
  <c r="Y11" i="6"/>
  <c r="C11" i="6"/>
  <c r="AC10" i="6"/>
  <c r="Y10" i="6"/>
  <c r="C10" i="6"/>
  <c r="AC9" i="6"/>
  <c r="Y9" i="6"/>
  <c r="C9" i="6"/>
  <c r="C7" i="6"/>
  <c r="C62" i="5"/>
</calcChain>
</file>

<file path=xl/sharedStrings.xml><?xml version="1.0" encoding="utf-8"?>
<sst xmlns="http://schemas.openxmlformats.org/spreadsheetml/2006/main" count="1192" uniqueCount="334">
  <si>
    <t>72　労働・社会保障</t>
    <rPh sb="3" eb="5">
      <t>ロウドウ</t>
    </rPh>
    <rPh sb="6" eb="8">
      <t>シャカイ</t>
    </rPh>
    <rPh sb="8" eb="10">
      <t>ホショウ</t>
    </rPh>
    <phoneticPr fontId="2"/>
  </si>
  <si>
    <t>埋立</t>
    <rPh sb="0" eb="2">
      <t>ウメタテ</t>
    </rPh>
    <phoneticPr fontId="2"/>
  </si>
  <si>
    <t>件数</t>
    <rPh sb="0" eb="2">
      <t>ケンスウ</t>
    </rPh>
    <phoneticPr fontId="2"/>
  </si>
  <si>
    <t>年金額</t>
    <rPh sb="0" eb="3">
      <t>ネンキンガク</t>
    </rPh>
    <phoneticPr fontId="2"/>
  </si>
  <si>
    <t>新規求人数</t>
    <rPh sb="0" eb="2">
      <t>シンキ</t>
    </rPh>
    <rPh sb="2" eb="5">
      <t>キュウジンスウ</t>
    </rPh>
    <phoneticPr fontId="2"/>
  </si>
  <si>
    <t>世帯員数</t>
    <rPh sb="0" eb="3">
      <t>セタイイン</t>
    </rPh>
    <rPh sb="3" eb="4">
      <t>スウ</t>
    </rPh>
    <phoneticPr fontId="2"/>
  </si>
  <si>
    <t>高田</t>
    <rPh sb="0" eb="2">
      <t>タカダ</t>
    </rPh>
    <phoneticPr fontId="2"/>
  </si>
  <si>
    <t>就職者数</t>
    <rPh sb="0" eb="2">
      <t>シュウショク</t>
    </rPh>
    <rPh sb="2" eb="3">
      <t>シャ</t>
    </rPh>
    <rPh sb="3" eb="4">
      <t>スウ</t>
    </rPh>
    <phoneticPr fontId="2"/>
  </si>
  <si>
    <t>総数</t>
  </si>
  <si>
    <t>総数</t>
    <rPh sb="0" eb="2">
      <t>ソウスウ</t>
    </rPh>
    <phoneticPr fontId="2"/>
  </si>
  <si>
    <t>◆ 一般職業紹介状況</t>
    <rPh sb="2" eb="4">
      <t>イッパン</t>
    </rPh>
    <rPh sb="4" eb="6">
      <t>ショクギョウ</t>
    </rPh>
    <rPh sb="6" eb="8">
      <t>ショウカイ</t>
    </rPh>
    <rPh sb="8" eb="10">
      <t>ジョウキョウ</t>
    </rPh>
    <phoneticPr fontId="2"/>
  </si>
  <si>
    <t>資料：岩手県医療局経営管理課</t>
    <rPh sb="0" eb="2">
      <t>シリョウ</t>
    </rPh>
    <rPh sb="3" eb="5">
      <t>イワテ</t>
    </rPh>
    <rPh sb="5" eb="6">
      <t>ケン</t>
    </rPh>
    <rPh sb="6" eb="8">
      <t>イリョウ</t>
    </rPh>
    <rPh sb="8" eb="9">
      <t>キョク</t>
    </rPh>
    <rPh sb="9" eb="11">
      <t>ケイエイ</t>
    </rPh>
    <rPh sb="11" eb="13">
      <t>カンリ</t>
    </rPh>
    <rPh sb="13" eb="14">
      <t>カ</t>
    </rPh>
    <phoneticPr fontId="2"/>
  </si>
  <si>
    <t>米崎</t>
    <rPh sb="0" eb="1">
      <t>ヨネ</t>
    </rPh>
    <rPh sb="1" eb="2">
      <t>サキ</t>
    </rPh>
    <phoneticPr fontId="2"/>
  </si>
  <si>
    <t>年度</t>
    <rPh sb="0" eb="2">
      <t>ネンド</t>
    </rPh>
    <phoneticPr fontId="2"/>
  </si>
  <si>
    <t>総量</t>
    <rPh sb="0" eb="2">
      <t>ソウリョウ</t>
    </rPh>
    <phoneticPr fontId="2"/>
  </si>
  <si>
    <t>気仙</t>
    <rPh sb="0" eb="2">
      <t>ケセン</t>
    </rPh>
    <phoneticPr fontId="2"/>
  </si>
  <si>
    <t>新規求職者</t>
    <rPh sb="0" eb="2">
      <t>シンキ</t>
    </rPh>
    <rPh sb="2" eb="4">
      <t>キュウショク</t>
    </rPh>
    <rPh sb="4" eb="5">
      <t>シャ</t>
    </rPh>
    <phoneticPr fontId="2"/>
  </si>
  <si>
    <t>ヒブ</t>
  </si>
  <si>
    <t>第3号</t>
    <rPh sb="0" eb="1">
      <t>ダイ</t>
    </rPh>
    <rPh sb="2" eb="3">
      <t>ゴウ</t>
    </rPh>
    <phoneticPr fontId="2"/>
  </si>
  <si>
    <t>紹介者数</t>
    <rPh sb="0" eb="2">
      <t>ショウカイ</t>
    </rPh>
    <rPh sb="2" eb="3">
      <t>シャ</t>
    </rPh>
    <rPh sb="3" eb="4">
      <t>スウ</t>
    </rPh>
    <phoneticPr fontId="2"/>
  </si>
  <si>
    <t>-</t>
  </si>
  <si>
    <t>内科</t>
    <rPh sb="0" eb="2">
      <t>ナイカ</t>
    </rPh>
    <phoneticPr fontId="2"/>
  </si>
  <si>
    <t>各年4月1日現在（単位：人）</t>
  </si>
  <si>
    <t>就職率</t>
    <rPh sb="0" eb="2">
      <t>シュウショク</t>
    </rPh>
    <rPh sb="2" eb="3">
      <t>リツ</t>
    </rPh>
    <phoneticPr fontId="2"/>
  </si>
  <si>
    <t>男</t>
    <rPh sb="0" eb="1">
      <t>オトコ</t>
    </rPh>
    <phoneticPr fontId="2"/>
  </si>
  <si>
    <t>サービス業</t>
    <rPh sb="4" eb="5">
      <t>ギョウ</t>
    </rPh>
    <phoneticPr fontId="2"/>
  </si>
  <si>
    <t>女</t>
    <rPh sb="0" eb="1">
      <t>オンナ</t>
    </rPh>
    <phoneticPr fontId="2"/>
  </si>
  <si>
    <t>横田</t>
    <rPh sb="0" eb="2">
      <t>ヨコタ</t>
    </rPh>
    <phoneticPr fontId="2"/>
  </si>
  <si>
    <t>1世帯当たり保険税年額（円）</t>
    <rPh sb="1" eb="3">
      <t>セタイ</t>
    </rPh>
    <rPh sb="3" eb="4">
      <t>ア</t>
    </rPh>
    <rPh sb="6" eb="8">
      <t>ホケン</t>
    </rPh>
    <rPh sb="8" eb="9">
      <t>ゼイ</t>
    </rPh>
    <rPh sb="9" eb="11">
      <t>ネンガク</t>
    </rPh>
    <rPh sb="12" eb="13">
      <t>エン</t>
    </rPh>
    <phoneticPr fontId="2"/>
  </si>
  <si>
    <t>資料：福祉事務所・子ども子育て課</t>
    <rPh sb="0" eb="2">
      <t>シリョウ</t>
    </rPh>
    <rPh sb="3" eb="5">
      <t>フクシ</t>
    </rPh>
    <rPh sb="5" eb="7">
      <t>ジム</t>
    </rPh>
    <rPh sb="7" eb="8">
      <t>ショ</t>
    </rPh>
    <rPh sb="9" eb="10">
      <t>コ</t>
    </rPh>
    <rPh sb="12" eb="14">
      <t>コソダ</t>
    </rPh>
    <rPh sb="15" eb="16">
      <t>カ</t>
    </rPh>
    <phoneticPr fontId="2"/>
  </si>
  <si>
    <t>共用</t>
    <rPh sb="0" eb="2">
      <t>キョウヨウ</t>
    </rPh>
    <phoneticPr fontId="2"/>
  </si>
  <si>
    <t>◆ 産業別求人・充足状況</t>
    <rPh sb="2" eb="4">
      <t>サンギョウ</t>
    </rPh>
    <rPh sb="4" eb="5">
      <t>ベツ</t>
    </rPh>
    <rPh sb="5" eb="7">
      <t>キュウジン</t>
    </rPh>
    <rPh sb="8" eb="10">
      <t>ジュウソク</t>
    </rPh>
    <rPh sb="10" eb="12">
      <t>ジョウキョウ</t>
    </rPh>
    <phoneticPr fontId="2"/>
  </si>
  <si>
    <t>農林漁業</t>
    <rPh sb="0" eb="2">
      <t>ノウリン</t>
    </rPh>
    <rPh sb="2" eb="4">
      <t>ギョギョウ</t>
    </rPh>
    <phoneticPr fontId="2"/>
  </si>
  <si>
    <t>鉱業</t>
    <rPh sb="0" eb="2">
      <t>コウギョウ</t>
    </rPh>
    <phoneticPr fontId="2"/>
  </si>
  <si>
    <t>労働・社会保障　73</t>
  </si>
  <si>
    <t>老齢基礎年金</t>
    <rPh sb="0" eb="2">
      <t>ロウレイ</t>
    </rPh>
    <rPh sb="2" eb="4">
      <t>キソ</t>
    </rPh>
    <rPh sb="4" eb="6">
      <t>ネンキン</t>
    </rPh>
    <phoneticPr fontId="2"/>
  </si>
  <si>
    <t>建設業</t>
    <rPh sb="0" eb="3">
      <t>ケンセツギョウ</t>
    </rPh>
    <phoneticPr fontId="2"/>
  </si>
  <si>
    <t>充足数</t>
    <rPh sb="0" eb="2">
      <t>ジュウソク</t>
    </rPh>
    <rPh sb="2" eb="3">
      <t>スウ</t>
    </rPh>
    <phoneticPr fontId="2"/>
  </si>
  <si>
    <t>製造業</t>
    <rPh sb="0" eb="3">
      <t>セイゾウギョウ</t>
    </rPh>
    <phoneticPr fontId="2"/>
  </si>
  <si>
    <t>求人数</t>
    <rPh sb="0" eb="3">
      <t>キュウジンスウ</t>
    </rPh>
    <phoneticPr fontId="2"/>
  </si>
  <si>
    <t>会員利用</t>
    <rPh sb="0" eb="2">
      <t>カイイン</t>
    </rPh>
    <rPh sb="2" eb="4">
      <t>リヨウ</t>
    </rPh>
    <phoneticPr fontId="2"/>
  </si>
  <si>
    <t>卸・小売業</t>
    <rPh sb="0" eb="1">
      <t>オロシ</t>
    </rPh>
    <rPh sb="2" eb="5">
      <t>コウリギョウ</t>
    </rPh>
    <phoneticPr fontId="2"/>
  </si>
  <si>
    <t>利用</t>
    <rPh sb="0" eb="2">
      <t>リヨウ</t>
    </rPh>
    <phoneticPr fontId="2"/>
  </si>
  <si>
    <t>金融・保険・不動産業</t>
    <rPh sb="0" eb="2">
      <t>キンユウ</t>
    </rPh>
    <rPh sb="3" eb="5">
      <t>ホケン</t>
    </rPh>
    <rPh sb="6" eb="9">
      <t>フドウサン</t>
    </rPh>
    <rPh sb="9" eb="10">
      <t>ギョウ</t>
    </rPh>
    <phoneticPr fontId="2"/>
  </si>
  <si>
    <t>加入率（％）</t>
    <rPh sb="0" eb="2">
      <t>カニュウ</t>
    </rPh>
    <rPh sb="2" eb="3">
      <t>リツ</t>
    </rPh>
    <phoneticPr fontId="2"/>
  </si>
  <si>
    <t>運輸・通信業</t>
    <rPh sb="0" eb="2">
      <t>ウンユ</t>
    </rPh>
    <rPh sb="3" eb="6">
      <t>ツウシンギョウ</t>
    </rPh>
    <phoneticPr fontId="2"/>
  </si>
  <si>
    <t>◆ 県立病院利用状況</t>
    <rPh sb="2" eb="4">
      <t>ケンリツ</t>
    </rPh>
    <rPh sb="4" eb="6">
      <t>ビョウイン</t>
    </rPh>
    <rPh sb="6" eb="8">
      <t>リヨウ</t>
    </rPh>
    <rPh sb="8" eb="10">
      <t>ジョウキョウ</t>
    </rPh>
    <phoneticPr fontId="2"/>
  </si>
  <si>
    <t>矢作</t>
    <rPh sb="0" eb="2">
      <t>ヤハギ</t>
    </rPh>
    <phoneticPr fontId="2"/>
  </si>
  <si>
    <t>（注）「求人数」は新規求人数であり、「充足数」には月間有効求人数への充足を含む。</t>
    <rPh sb="1" eb="2">
      <t>チュウ</t>
    </rPh>
    <rPh sb="4" eb="7">
      <t>キュウジンスウ</t>
    </rPh>
    <rPh sb="9" eb="11">
      <t>シンキ</t>
    </rPh>
    <rPh sb="11" eb="14">
      <t>キュウジンスウ</t>
    </rPh>
    <rPh sb="19" eb="21">
      <t>ジュウソク</t>
    </rPh>
    <rPh sb="21" eb="22">
      <t>スウ</t>
    </rPh>
    <rPh sb="25" eb="27">
      <t>ゲッカン</t>
    </rPh>
    <rPh sb="27" eb="29">
      <t>ユウコウ</t>
    </rPh>
    <rPh sb="29" eb="32">
      <t>キュウジンスウ</t>
    </rPh>
    <rPh sb="34" eb="36">
      <t>ジュウソク</t>
    </rPh>
    <rPh sb="37" eb="38">
      <t>フク</t>
    </rPh>
    <phoneticPr fontId="2"/>
  </si>
  <si>
    <t>電気・ガス・水道業</t>
    <rPh sb="0" eb="2">
      <t>デンキ</t>
    </rPh>
    <rPh sb="6" eb="9">
      <t>スイドウギョウ</t>
    </rPh>
    <phoneticPr fontId="2"/>
  </si>
  <si>
    <t>公務</t>
    <rPh sb="0" eb="2">
      <t>コウム</t>
    </rPh>
    <phoneticPr fontId="2"/>
  </si>
  <si>
    <t>被保険者数</t>
    <rPh sb="0" eb="4">
      <t>ヒホケンシャ</t>
    </rPh>
    <rPh sb="4" eb="5">
      <t>スウ</t>
    </rPh>
    <phoneticPr fontId="2"/>
  </si>
  <si>
    <t>(再掲)付加納付加入被保険者</t>
    <rPh sb="1" eb="3">
      <t>サイケイ</t>
    </rPh>
    <rPh sb="4" eb="6">
      <t>フカ</t>
    </rPh>
    <rPh sb="6" eb="8">
      <t>ノウフ</t>
    </rPh>
    <rPh sb="8" eb="10">
      <t>カニュウ</t>
    </rPh>
    <rPh sb="10" eb="14">
      <t>ヒホケンシャ</t>
    </rPh>
    <phoneticPr fontId="2"/>
  </si>
  <si>
    <t>申請免除</t>
    <rPh sb="0" eb="2">
      <t>シンセイ</t>
    </rPh>
    <rPh sb="2" eb="4">
      <t>メンジョ</t>
    </rPh>
    <phoneticPr fontId="2"/>
  </si>
  <si>
    <t>障害基礎年金</t>
    <rPh sb="0" eb="2">
      <t>ショウガイ</t>
    </rPh>
    <rPh sb="2" eb="4">
      <t>キソ</t>
    </rPh>
    <rPh sb="4" eb="6">
      <t>ネンキン</t>
    </rPh>
    <phoneticPr fontId="2"/>
  </si>
  <si>
    <t>資料：福祉課</t>
    <rPh sb="0" eb="2">
      <t>シリョウ</t>
    </rPh>
    <rPh sb="3" eb="6">
      <t>フクシカ</t>
    </rPh>
    <phoneticPr fontId="2"/>
  </si>
  <si>
    <t>外科</t>
    <rPh sb="0" eb="2">
      <t>ゲカ</t>
    </rPh>
    <phoneticPr fontId="2"/>
  </si>
  <si>
    <t>保険料免除者数</t>
    <rPh sb="0" eb="3">
      <t>ホケンリョウ</t>
    </rPh>
    <rPh sb="3" eb="5">
      <t>メンジョ</t>
    </rPh>
    <rPh sb="5" eb="6">
      <t>シャ</t>
    </rPh>
    <rPh sb="6" eb="7">
      <t>スウ</t>
    </rPh>
    <phoneticPr fontId="2"/>
  </si>
  <si>
    <t>日本脳炎初回</t>
    <rPh sb="0" eb="2">
      <t>ニホン</t>
    </rPh>
    <rPh sb="2" eb="4">
      <t>ノウエン</t>
    </rPh>
    <rPh sb="4" eb="6">
      <t>ショカイ</t>
    </rPh>
    <phoneticPr fontId="2"/>
  </si>
  <si>
    <t>小友</t>
    <rPh sb="0" eb="2">
      <t>オトモ</t>
    </rPh>
    <phoneticPr fontId="2"/>
  </si>
  <si>
    <t>（園）数</t>
    <rPh sb="1" eb="2">
      <t>ソノ</t>
    </rPh>
    <rPh sb="3" eb="4">
      <t>カズ</t>
    </rPh>
    <phoneticPr fontId="2"/>
  </si>
  <si>
    <t>第1号</t>
    <rPh sb="0" eb="1">
      <t>ダイ</t>
    </rPh>
    <rPh sb="2" eb="3">
      <t>ゴウ</t>
    </rPh>
    <phoneticPr fontId="2"/>
  </si>
  <si>
    <t>74　労働・社会保障</t>
    <rPh sb="3" eb="5">
      <t>ロウドウ</t>
    </rPh>
    <rPh sb="6" eb="8">
      <t>シャカイ</t>
    </rPh>
    <rPh sb="8" eb="10">
      <t>ホショウ</t>
    </rPh>
    <phoneticPr fontId="2"/>
  </si>
  <si>
    <t>任意</t>
    <rPh sb="0" eb="2">
      <t>ニンイ</t>
    </rPh>
    <phoneticPr fontId="2"/>
  </si>
  <si>
    <t>世帯数</t>
    <rPh sb="0" eb="3">
      <t>セタイスウ</t>
    </rPh>
    <phoneticPr fontId="2"/>
  </si>
  <si>
    <t>強制</t>
    <rPh sb="0" eb="2">
      <t>キョウセイ</t>
    </rPh>
    <phoneticPr fontId="2"/>
  </si>
  <si>
    <t>保育士及び
職員数（人）</t>
    <rPh sb="0" eb="3">
      <t>ホイクシ</t>
    </rPh>
    <rPh sb="3" eb="4">
      <t>オヨ</t>
    </rPh>
    <rPh sb="6" eb="8">
      <t>ショクイン</t>
    </rPh>
    <rPh sb="8" eb="9">
      <t>スウ</t>
    </rPh>
    <rPh sb="10" eb="11">
      <t>ヒト</t>
    </rPh>
    <phoneticPr fontId="2"/>
  </si>
  <si>
    <t>法定免除</t>
    <rPh sb="0" eb="2">
      <t>ホウテイ</t>
    </rPh>
    <rPh sb="2" eb="4">
      <t>メンジョ</t>
    </rPh>
    <phoneticPr fontId="2"/>
  </si>
  <si>
    <t>◆ 基礎年金給付状況</t>
    <rPh sb="2" eb="4">
      <t>キソ</t>
    </rPh>
    <rPh sb="4" eb="6">
      <t>ネンキン</t>
    </rPh>
    <rPh sb="6" eb="8">
      <t>キュウフ</t>
    </rPh>
    <rPh sb="8" eb="10">
      <t>ジョウキョウ</t>
    </rPh>
    <phoneticPr fontId="2"/>
  </si>
  <si>
    <t>合計</t>
    <rPh sb="0" eb="2">
      <t>ゴウケイ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</si>
  <si>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</si>
  <si>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小児科</t>
    <rPh sb="0" eb="3">
      <t>ショウニカ</t>
    </rPh>
    <phoneticPr fontId="2"/>
  </si>
  <si>
    <t>産婦人科</t>
    <rPh sb="0" eb="4">
      <t>サンフジンカ</t>
    </rPh>
    <phoneticPr fontId="2"/>
  </si>
  <si>
    <t>眼科</t>
    <rPh sb="0" eb="2">
      <t>ガンカ</t>
    </rPh>
    <phoneticPr fontId="2"/>
  </si>
  <si>
    <t>整形外科</t>
    <rPh sb="0" eb="2">
      <t>セイケイ</t>
    </rPh>
    <rPh sb="2" eb="4">
      <t>ゲカ</t>
    </rPh>
    <phoneticPr fontId="2"/>
  </si>
  <si>
    <t>（単位：人・千円）</t>
  </si>
  <si>
    <t>耳鼻咽喉科</t>
    <rPh sb="0" eb="2">
      <t>ジビ</t>
    </rPh>
    <rPh sb="2" eb="4">
      <t>インコウ</t>
    </rPh>
    <rPh sb="4" eb="5">
      <t>カ</t>
    </rPh>
    <phoneticPr fontId="2"/>
  </si>
  <si>
    <t>◆ 町別ひとり暮らし老人の状況</t>
    <rPh sb="2" eb="3">
      <t>マチ</t>
    </rPh>
    <rPh sb="3" eb="4">
      <t>ベツ</t>
    </rPh>
    <rPh sb="7" eb="8">
      <t>ク</t>
    </rPh>
    <rPh sb="10" eb="12">
      <t>ロウジン</t>
    </rPh>
    <rPh sb="13" eb="15">
      <t>ジョウキョウ</t>
    </rPh>
    <phoneticPr fontId="2"/>
  </si>
  <si>
    <t>労働・社会保障　79</t>
  </si>
  <si>
    <t>◆ 国民健康保険加入の推移（一般、退職）</t>
    <rPh sb="2" eb="4">
      <t>コクミン</t>
    </rPh>
    <rPh sb="4" eb="6">
      <t>ケンコウ</t>
    </rPh>
    <rPh sb="6" eb="8">
      <t>ホケン</t>
    </rPh>
    <rPh sb="8" eb="10">
      <t>カニュウ</t>
    </rPh>
    <rPh sb="11" eb="13">
      <t>スイイ</t>
    </rPh>
    <rPh sb="14" eb="16">
      <t>イッパン</t>
    </rPh>
    <rPh sb="17" eb="19">
      <t>タイショク</t>
    </rPh>
    <phoneticPr fontId="2"/>
  </si>
  <si>
    <t>広田</t>
    <rPh sb="0" eb="2">
      <t>ヒロタ</t>
    </rPh>
    <phoneticPr fontId="2"/>
  </si>
  <si>
    <t>竹駒</t>
    <rPh sb="0" eb="2">
      <t>タケコマ</t>
    </rPh>
    <phoneticPr fontId="2"/>
  </si>
  <si>
    <t>　　　平成20年度より後期高齢者医療制度の創設のため、被保険者等が減となる。</t>
    <rPh sb="3" eb="5">
      <t>ヘイセイ</t>
    </rPh>
    <rPh sb="7" eb="9">
      <t>ネンド</t>
    </rPh>
    <rPh sb="11" eb="13">
      <t>コウキ</t>
    </rPh>
    <rPh sb="13" eb="16">
      <t>コウレイシャ</t>
    </rPh>
    <rPh sb="16" eb="18">
      <t>イリョウ</t>
    </rPh>
    <rPh sb="18" eb="20">
      <t>セイド</t>
    </rPh>
    <rPh sb="21" eb="23">
      <t>ソウセツ</t>
    </rPh>
    <rPh sb="27" eb="31">
      <t>ヒホケンシャ</t>
    </rPh>
    <rPh sb="31" eb="32">
      <t>トウ</t>
    </rPh>
    <rPh sb="33" eb="34">
      <t>ゲン</t>
    </rPh>
    <phoneticPr fontId="2"/>
  </si>
  <si>
    <t>保険税（現年度分）（千円）</t>
    <rPh sb="0" eb="2">
      <t>ホケン</t>
    </rPh>
    <rPh sb="2" eb="3">
      <t>ゼイ</t>
    </rPh>
    <rPh sb="4" eb="5">
      <t>ゲン</t>
    </rPh>
    <rPh sb="5" eb="8">
      <t>ネンドブン</t>
    </rPh>
    <rPh sb="10" eb="12">
      <t>センエン</t>
    </rPh>
    <phoneticPr fontId="2"/>
  </si>
  <si>
    <t>調定額</t>
    <rPh sb="0" eb="2">
      <t>チョウテイ</t>
    </rPh>
    <rPh sb="2" eb="3">
      <t>ガク</t>
    </rPh>
    <phoneticPr fontId="2"/>
  </si>
  <si>
    <t>納付額</t>
    <rPh sb="0" eb="2">
      <t>ノウフ</t>
    </rPh>
    <rPh sb="2" eb="3">
      <t>ガク</t>
    </rPh>
    <phoneticPr fontId="2"/>
  </si>
  <si>
    <t>納付率(%)</t>
    <rPh sb="0" eb="2">
      <t>ノウフ</t>
    </rPh>
    <rPh sb="2" eb="3">
      <t>リツ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</si>
  <si>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</si>
  <si>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</si>
  <si>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看護師</t>
    <rPh sb="0" eb="3">
      <t>カンゴシ</t>
    </rPh>
    <phoneticPr fontId="2"/>
  </si>
  <si>
    <t>令</t>
  </si>
  <si>
    <t>平均</t>
    <rPh sb="0" eb="2">
      <t>ヘイキン</t>
    </rPh>
    <phoneticPr fontId="2"/>
  </si>
  <si>
    <t>78　労働・社会保障</t>
    <rPh sb="3" eb="5">
      <t>ロウドウ</t>
    </rPh>
    <rPh sb="6" eb="8">
      <t>シャカイ</t>
    </rPh>
    <rPh sb="8" eb="10">
      <t>ホショウ</t>
    </rPh>
    <phoneticPr fontId="2"/>
  </si>
  <si>
    <t>平成</t>
    <rPh sb="0" eb="2">
      <t>ヘイセイ</t>
    </rPh>
    <phoneticPr fontId="2"/>
  </si>
  <si>
    <t>平</t>
    <rPh sb="0" eb="1">
      <t>ヘイ</t>
    </rPh>
    <phoneticPr fontId="2"/>
  </si>
  <si>
    <t>処理数量</t>
    <rPh sb="0" eb="2">
      <t>ショリ</t>
    </rPh>
    <rPh sb="2" eb="4">
      <t>スウリョウ</t>
    </rPh>
    <phoneticPr fontId="2"/>
  </si>
  <si>
    <t>資料：福祉事務所</t>
    <rPh sb="0" eb="2">
      <t>シリョウ</t>
    </rPh>
    <rPh sb="3" eb="5">
      <t>フクシ</t>
    </rPh>
    <rPh sb="5" eb="7">
      <t>ジム</t>
    </rPh>
    <rPh sb="7" eb="8">
      <t>ショ</t>
    </rPh>
    <phoneticPr fontId="2"/>
  </si>
  <si>
    <t>水痘</t>
    <rPh sb="0" eb="1">
      <t>スイ</t>
    </rPh>
    <rPh sb="1" eb="2">
      <t>トウ</t>
    </rPh>
    <phoneticPr fontId="2"/>
  </si>
  <si>
    <t>◆ 町別在宅ねたきり老人の状況</t>
    <rPh sb="2" eb="3">
      <t>マチ</t>
    </rPh>
    <rPh sb="3" eb="4">
      <t>ベツ</t>
    </rPh>
    <rPh sb="4" eb="6">
      <t>ザイタク</t>
    </rPh>
    <rPh sb="10" eb="12">
      <t>ロウジン</t>
    </rPh>
    <rPh sb="13" eb="15">
      <t>ジョウキョウ</t>
    </rPh>
    <phoneticPr fontId="2"/>
  </si>
  <si>
    <t>（注）「1世帯当たり保険税年税額の平均」は、最終調定額を被保険者の世帯数で除した。</t>
    <rPh sb="1" eb="2">
      <t>チュウ</t>
    </rPh>
    <rPh sb="5" eb="7">
      <t>セタイ</t>
    </rPh>
    <rPh sb="7" eb="8">
      <t>ア</t>
    </rPh>
    <rPh sb="10" eb="12">
      <t>ホケン</t>
    </rPh>
    <rPh sb="12" eb="13">
      <t>ゼイ</t>
    </rPh>
    <rPh sb="13" eb="16">
      <t>ネンゼイガク</t>
    </rPh>
    <rPh sb="17" eb="19">
      <t>ヘイキン</t>
    </rPh>
    <rPh sb="22" eb="24">
      <t>サイシュウ</t>
    </rPh>
    <rPh sb="24" eb="26">
      <t>チョウテイ</t>
    </rPh>
    <rPh sb="26" eb="27">
      <t>ガク</t>
    </rPh>
    <rPh sb="28" eb="32">
      <t>ヒホケンシャ</t>
    </rPh>
    <rPh sb="33" eb="36">
      <t>セタイスウ</t>
    </rPh>
    <rPh sb="37" eb="38">
      <t>ジョ</t>
    </rPh>
    <phoneticPr fontId="2"/>
  </si>
  <si>
    <t>　　　「被保険者数」は年間平均である。</t>
    <rPh sb="4" eb="8">
      <t>ヒホケンシャ</t>
    </rPh>
    <rPh sb="8" eb="9">
      <t>スウ</t>
    </rPh>
    <rPh sb="11" eb="13">
      <t>ネンカン</t>
    </rPh>
    <rPh sb="13" eb="15">
      <t>ヘイキン</t>
    </rPh>
    <phoneticPr fontId="2"/>
  </si>
  <si>
    <t>（注）平成20年度より後期高齢者医療制度の創設のため、被保険者等が減となる。</t>
    <rPh sb="1" eb="2">
      <t>チュウ</t>
    </rPh>
    <rPh sb="3" eb="5">
      <t>ヘイセイ</t>
    </rPh>
    <rPh sb="7" eb="9">
      <t>ネンド</t>
    </rPh>
    <rPh sb="11" eb="13">
      <t>コウキ</t>
    </rPh>
    <rPh sb="13" eb="16">
      <t>コウレイシャ</t>
    </rPh>
    <rPh sb="16" eb="18">
      <t>イリョウ</t>
    </rPh>
    <rPh sb="18" eb="20">
      <t>セイド</t>
    </rPh>
    <rPh sb="21" eb="23">
      <t>ソウセツ</t>
    </rPh>
    <rPh sb="27" eb="31">
      <t>ヒホケンシャ</t>
    </rPh>
    <rPh sb="31" eb="32">
      <t>トウ</t>
    </rPh>
    <rPh sb="33" eb="34">
      <t>ゲン</t>
    </rPh>
    <phoneticPr fontId="2"/>
  </si>
  <si>
    <t>◆ 国民健康保険療養給付の推移（一般、退職）</t>
    <rPh sb="2" eb="4">
      <t>コクミン</t>
    </rPh>
    <rPh sb="4" eb="6">
      <t>ケンコウ</t>
    </rPh>
    <rPh sb="6" eb="8">
      <t>ホケン</t>
    </rPh>
    <rPh sb="8" eb="10">
      <t>リョウヨウ</t>
    </rPh>
    <rPh sb="10" eb="12">
      <t>キュウフ</t>
    </rPh>
    <rPh sb="13" eb="15">
      <t>スイイ</t>
    </rPh>
    <rPh sb="16" eb="18">
      <t>イッパン</t>
    </rPh>
    <rPh sb="19" eb="21">
      <t>タイショク</t>
    </rPh>
    <phoneticPr fontId="2"/>
  </si>
  <si>
    <t>療養給付費等</t>
    <rPh sb="0" eb="2">
      <t>リョウヨウ</t>
    </rPh>
    <rPh sb="2" eb="4">
      <t>キュウフ</t>
    </rPh>
    <rPh sb="4" eb="5">
      <t>ヒ</t>
    </rPh>
    <rPh sb="5" eb="6">
      <t>トウ</t>
    </rPh>
    <phoneticPr fontId="2"/>
  </si>
  <si>
    <t>療養費等</t>
    <rPh sb="0" eb="3">
      <t>リョウヨウヒ</t>
    </rPh>
    <rPh sb="3" eb="4">
      <t>トウ</t>
    </rPh>
    <phoneticPr fontId="2"/>
  </si>
  <si>
    <t>保育所</t>
    <rPh sb="0" eb="2">
      <t>ホイク</t>
    </rPh>
    <rPh sb="2" eb="3">
      <t>ショ</t>
    </rPh>
    <phoneticPr fontId="2"/>
  </si>
  <si>
    <t>高額療養費</t>
    <rPh sb="0" eb="2">
      <t>コウガク</t>
    </rPh>
    <rPh sb="2" eb="5">
      <t>リョウヨウヒ</t>
    </rPh>
    <phoneticPr fontId="2"/>
  </si>
  <si>
    <t>保険者負担額</t>
    <rPh sb="0" eb="3">
      <t>ホケンシャ</t>
    </rPh>
    <rPh sb="3" eb="5">
      <t>フタン</t>
    </rPh>
    <rPh sb="5" eb="6">
      <t>ガク</t>
    </rPh>
    <phoneticPr fontId="2"/>
  </si>
  <si>
    <t>令和</t>
  </si>
  <si>
    <t>日常生活自立度がＣ１、Ｃ２の方の数</t>
    <rPh sb="0" eb="2">
      <t>ニチジョウ</t>
    </rPh>
    <rPh sb="2" eb="4">
      <t>セイカツ</t>
    </rPh>
    <rPh sb="4" eb="7">
      <t>ジリツド</t>
    </rPh>
    <rPh sb="14" eb="15">
      <t>カタ</t>
    </rPh>
    <rPh sb="16" eb="17">
      <t>カズ</t>
    </rPh>
    <phoneticPr fontId="2"/>
  </si>
  <si>
    <t>◆ 身体障害者手帳の交付状況</t>
    <rPh sb="2" eb="4">
      <t>シンタイ</t>
    </rPh>
    <rPh sb="4" eb="7">
      <t>ショウガイシャ</t>
    </rPh>
    <rPh sb="7" eb="9">
      <t>テチョウ</t>
    </rPh>
    <rPh sb="10" eb="12">
      <t>コウフ</t>
    </rPh>
    <rPh sb="12" eb="14">
      <t>ジョウキョウ</t>
    </rPh>
    <phoneticPr fontId="2"/>
  </si>
  <si>
    <t>肢体不自由</t>
    <rPh sb="0" eb="2">
      <t>シタイ</t>
    </rPh>
    <rPh sb="2" eb="5">
      <t>フジユウ</t>
    </rPh>
    <phoneticPr fontId="2"/>
  </si>
  <si>
    <t>◆ ふれあいセンター利用状況</t>
    <rPh sb="10" eb="12">
      <t>リヨウ</t>
    </rPh>
    <rPh sb="12" eb="14">
      <t>ジョウキョウ</t>
    </rPh>
    <phoneticPr fontId="2"/>
  </si>
  <si>
    <t>視覚障害</t>
    <rPh sb="0" eb="2">
      <t>シカク</t>
    </rPh>
    <rPh sb="2" eb="4">
      <t>ショウガイ</t>
    </rPh>
    <phoneticPr fontId="2"/>
  </si>
  <si>
    <t>聴覚・平衡</t>
    <rPh sb="0" eb="2">
      <t>チョウカク</t>
    </rPh>
    <rPh sb="3" eb="5">
      <t>ヘイコウ</t>
    </rPh>
    <phoneticPr fontId="2"/>
  </si>
  <si>
    <t>音声・言語</t>
    <rPh sb="0" eb="2">
      <t>オンセイ</t>
    </rPh>
    <rPh sb="3" eb="5">
      <t>ゲンゴ</t>
    </rPh>
    <phoneticPr fontId="2"/>
  </si>
  <si>
    <t>内部障害</t>
    <rPh sb="0" eb="2">
      <t>ナイブ</t>
    </rPh>
    <rPh sb="2" eb="4">
      <t>ショウガイ</t>
    </rPh>
    <phoneticPr fontId="2"/>
  </si>
  <si>
    <t>機能障害</t>
    <rPh sb="0" eb="2">
      <t>キノウ</t>
    </rPh>
    <rPh sb="2" eb="4">
      <t>ショウガイ</t>
    </rPh>
    <phoneticPr fontId="2"/>
  </si>
  <si>
    <t>◆ 勤労青少年ホーム利用状況</t>
    <rPh sb="2" eb="4">
      <t>キンロウ</t>
    </rPh>
    <rPh sb="4" eb="7">
      <t>セイショウネン</t>
    </rPh>
    <rPh sb="10" eb="12">
      <t>リヨウ</t>
    </rPh>
    <rPh sb="12" eb="14">
      <t>ジョウキョウ</t>
    </rPh>
    <phoneticPr fontId="2"/>
  </si>
  <si>
    <t>葬儀扶助</t>
    <rPh sb="0" eb="2">
      <t>ソウギ</t>
    </rPh>
    <rPh sb="2" eb="4">
      <t>フジョ</t>
    </rPh>
    <phoneticPr fontId="2"/>
  </si>
  <si>
    <t>会員登録者数</t>
    <rPh sb="0" eb="2">
      <t>カイイン</t>
    </rPh>
    <rPh sb="2" eb="4">
      <t>トウロク</t>
    </rPh>
    <rPh sb="4" eb="5">
      <t>シャ</t>
    </rPh>
    <rPh sb="5" eb="6">
      <t>スウ</t>
    </rPh>
    <phoneticPr fontId="2"/>
  </si>
  <si>
    <t>者数</t>
    <rPh sb="0" eb="1">
      <t>シャ</t>
    </rPh>
    <rPh sb="1" eb="2">
      <t>カズ</t>
    </rPh>
    <phoneticPr fontId="2"/>
  </si>
  <si>
    <t>開館</t>
    <rPh sb="0" eb="2">
      <t>カイカン</t>
    </rPh>
    <phoneticPr fontId="2"/>
  </si>
  <si>
    <t>1日当たり</t>
    <rPh sb="1" eb="2">
      <t>ニチ</t>
    </rPh>
    <rPh sb="2" eb="3">
      <t>ア</t>
    </rPh>
    <phoneticPr fontId="2"/>
  </si>
  <si>
    <t>会員外</t>
    <rPh sb="0" eb="2">
      <t>カイイン</t>
    </rPh>
    <rPh sb="2" eb="3">
      <t>ガイ</t>
    </rPh>
    <phoneticPr fontId="2"/>
  </si>
  <si>
    <t>3歳児</t>
    <rPh sb="1" eb="3">
      <t>サイジ</t>
    </rPh>
    <phoneticPr fontId="2"/>
  </si>
  <si>
    <t>日数</t>
    <rPh sb="0" eb="2">
      <t>ニッスウ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</si>
  <si>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</si>
  <si>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◆ 公害苦情受理件数の状況</t>
    <rPh sb="2" eb="4">
      <t>コウガイ</t>
    </rPh>
    <rPh sb="4" eb="6">
      <t>クジョウ</t>
    </rPh>
    <rPh sb="6" eb="8">
      <t>ジュリ</t>
    </rPh>
    <rPh sb="8" eb="10">
      <t>ケンスウ</t>
    </rPh>
    <rPh sb="11" eb="13">
      <t>ジョウキョウ</t>
    </rPh>
    <phoneticPr fontId="2"/>
  </si>
  <si>
    <t>計</t>
    <rPh sb="0" eb="1">
      <t>ケイ</t>
    </rPh>
    <phoneticPr fontId="2"/>
  </si>
  <si>
    <t>講座</t>
    <rPh sb="0" eb="2">
      <t>コウザ</t>
    </rPh>
    <phoneticPr fontId="2"/>
  </si>
  <si>
    <t>職員数（人）</t>
    <rPh sb="0" eb="3">
      <t>ショクインスウ</t>
    </rPh>
    <rPh sb="4" eb="5">
      <t>ニン</t>
    </rPh>
    <phoneticPr fontId="2"/>
  </si>
  <si>
    <t>クラブ</t>
  </si>
  <si>
    <t>主催行事</t>
    <rPh sb="0" eb="2">
      <t>シュサイ</t>
    </rPh>
    <rPh sb="2" eb="4">
      <t>ギョウジ</t>
    </rPh>
    <phoneticPr fontId="2"/>
  </si>
  <si>
    <t>措置児童数（人）</t>
    <rPh sb="0" eb="2">
      <t>ソチ</t>
    </rPh>
    <rPh sb="2" eb="4">
      <t>ジドウ</t>
    </rPh>
    <rPh sb="4" eb="5">
      <t>スウ</t>
    </rPh>
    <rPh sb="6" eb="7">
      <t>ニン</t>
    </rPh>
    <phoneticPr fontId="2"/>
  </si>
  <si>
    <t>国公法</t>
    <rPh sb="0" eb="3">
      <t>コッコウホウ</t>
    </rPh>
    <phoneticPr fontId="2"/>
  </si>
  <si>
    <t>その他</t>
    <rPh sb="2" eb="3">
      <t>タ</t>
    </rPh>
    <phoneticPr fontId="2"/>
  </si>
  <si>
    <t>◆ 予防接種実施の状況</t>
    <rPh sb="2" eb="4">
      <t>ヨボウ</t>
    </rPh>
    <rPh sb="4" eb="6">
      <t>セッシュ</t>
    </rPh>
    <rPh sb="6" eb="8">
      <t>ジッシ</t>
    </rPh>
    <rPh sb="9" eb="11">
      <t>ジョウキョウ</t>
    </rPh>
    <phoneticPr fontId="2"/>
  </si>
  <si>
    <t>（日）</t>
    <rPh sb="1" eb="2">
      <t>ニチ</t>
    </rPh>
    <phoneticPr fontId="2"/>
  </si>
  <si>
    <t>（人）</t>
    <rPh sb="1" eb="2">
      <t>ニン</t>
    </rPh>
    <phoneticPr fontId="2"/>
  </si>
  <si>
    <t>組合員数</t>
    <rPh sb="0" eb="3">
      <t>クミアイイン</t>
    </rPh>
    <rPh sb="3" eb="4">
      <t>スウ</t>
    </rPh>
    <phoneticPr fontId="2"/>
  </si>
  <si>
    <t>B型肝炎</t>
    <rPh sb="1" eb="2">
      <t>ガタ</t>
    </rPh>
    <rPh sb="2" eb="4">
      <t>カンエン</t>
    </rPh>
    <phoneticPr fontId="2"/>
  </si>
  <si>
    <t>資料：商工観光課</t>
    <rPh sb="0" eb="2">
      <t>シリョウ</t>
    </rPh>
    <rPh sb="3" eb="5">
      <t>ショウコウ</t>
    </rPh>
    <rPh sb="5" eb="8">
      <t>カンコウカ</t>
    </rPh>
    <phoneticPr fontId="2"/>
  </si>
  <si>
    <t>言語聴覚士</t>
    <rPh sb="0" eb="5">
      <t>ゲンゴチョウカクシ</t>
    </rPh>
    <phoneticPr fontId="2"/>
  </si>
  <si>
    <t>76　労働・社会保障　</t>
    <rPh sb="3" eb="5">
      <t>ロウドウ</t>
    </rPh>
    <rPh sb="6" eb="8">
      <t>シャカイ</t>
    </rPh>
    <rPh sb="8" eb="10">
      <t>ホショウ</t>
    </rPh>
    <phoneticPr fontId="2"/>
  </si>
  <si>
    <t>生業扶助</t>
    <rPh sb="0" eb="2">
      <t>セイギョウ</t>
    </rPh>
    <rPh sb="2" eb="4">
      <t>フジョ</t>
    </rPh>
    <phoneticPr fontId="2"/>
  </si>
  <si>
    <t>区分</t>
    <rPh sb="0" eb="2">
      <t>クブン</t>
    </rPh>
    <phoneticPr fontId="2"/>
  </si>
  <si>
    <t>被保護世帯</t>
    <rPh sb="0" eb="1">
      <t>ヒ</t>
    </rPh>
    <rPh sb="1" eb="3">
      <t>ホゴ</t>
    </rPh>
    <rPh sb="3" eb="5">
      <t>セタイ</t>
    </rPh>
    <phoneticPr fontId="2"/>
  </si>
  <si>
    <t>支給額</t>
    <rPh sb="0" eb="3">
      <t>シキュウガク</t>
    </rPh>
    <phoneticPr fontId="2"/>
  </si>
  <si>
    <t>被保護人員</t>
    <rPh sb="0" eb="1">
      <t>ヒ</t>
    </rPh>
    <rPh sb="1" eb="3">
      <t>ホゴ</t>
    </rPh>
    <rPh sb="3" eb="5">
      <t>ジンイン</t>
    </rPh>
    <phoneticPr fontId="2"/>
  </si>
  <si>
    <t>…</t>
  </si>
  <si>
    <t>年間保護費</t>
    <rPh sb="0" eb="2">
      <t>ネンカン</t>
    </rPh>
    <rPh sb="2" eb="4">
      <t>ホゴ</t>
    </rPh>
    <rPh sb="4" eb="5">
      <t>ヒ</t>
    </rPh>
    <phoneticPr fontId="2"/>
  </si>
  <si>
    <t>薬剤師</t>
    <rPh sb="0" eb="3">
      <t>ヤクザイシ</t>
    </rPh>
    <phoneticPr fontId="2"/>
  </si>
  <si>
    <t>生活扶助</t>
    <rPh sb="0" eb="2">
      <t>セイカツ</t>
    </rPh>
    <rPh sb="2" eb="4">
      <t>フジョ</t>
    </rPh>
    <phoneticPr fontId="2"/>
  </si>
  <si>
    <t>人員</t>
    <rPh sb="0" eb="2">
      <t>ジンイン</t>
    </rPh>
    <phoneticPr fontId="2"/>
  </si>
  <si>
    <t>教育扶助</t>
    <rPh sb="0" eb="2">
      <t>キョウイク</t>
    </rPh>
    <rPh sb="2" eb="4">
      <t>フジョ</t>
    </rPh>
    <phoneticPr fontId="2"/>
  </si>
  <si>
    <t>木造建築科</t>
  </si>
  <si>
    <t>住宅扶助</t>
    <rPh sb="0" eb="2">
      <t>ジュウタク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</si>
  <si>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</si>
  <si>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歯科衛生士</t>
    <rPh sb="0" eb="2">
      <t>シカ</t>
    </rPh>
    <rPh sb="2" eb="5">
      <t>エイセイシ</t>
    </rPh>
    <phoneticPr fontId="2"/>
  </si>
  <si>
    <t>出産扶助</t>
    <rPh sb="0" eb="2">
      <t>シュッサン</t>
    </rPh>
    <rPh sb="2" eb="4">
      <t>フジョ</t>
    </rPh>
    <phoneticPr fontId="2"/>
  </si>
  <si>
    <t>悪臭</t>
    <rPh sb="0" eb="2">
      <t>アクシュウ</t>
    </rPh>
    <phoneticPr fontId="2"/>
  </si>
  <si>
    <t>施設事務費</t>
    <rPh sb="0" eb="2">
      <t>シセツ</t>
    </rPh>
    <rPh sb="2" eb="5">
      <t>ジムヒ</t>
    </rPh>
    <phoneticPr fontId="2"/>
  </si>
  <si>
    <t>介護扶助</t>
    <rPh sb="0" eb="2">
      <t>カイゴ</t>
    </rPh>
    <rPh sb="2" eb="4">
      <t>フジョ</t>
    </rPh>
    <phoneticPr fontId="2"/>
  </si>
  <si>
    <t>保護率</t>
    <rPh sb="0" eb="2">
      <t>ホゴ</t>
    </rPh>
    <rPh sb="2" eb="3">
      <t>リツ</t>
    </rPh>
    <phoneticPr fontId="2"/>
  </si>
  <si>
    <t>（1,000人</t>
    <rPh sb="2" eb="7">
      <t>０００ニン</t>
    </rPh>
    <phoneticPr fontId="2"/>
  </si>
  <si>
    <t>当たり）</t>
    <rPh sb="0" eb="1">
      <t>ア</t>
    </rPh>
    <phoneticPr fontId="2"/>
  </si>
  <si>
    <t>（注）被保護世帯、被保護人員、保護率は月平均。各扶助の数字は年累計。</t>
    <rPh sb="1" eb="2">
      <t>チュウ</t>
    </rPh>
    <rPh sb="3" eb="4">
      <t>ヒ</t>
    </rPh>
    <rPh sb="4" eb="6">
      <t>ホゴ</t>
    </rPh>
    <rPh sb="6" eb="8">
      <t>セタイ</t>
    </rPh>
    <rPh sb="9" eb="10">
      <t>ヒ</t>
    </rPh>
    <rPh sb="10" eb="12">
      <t>ホゴ</t>
    </rPh>
    <rPh sb="12" eb="14">
      <t>ジンイン</t>
    </rPh>
    <rPh sb="15" eb="17">
      <t>ホゴ</t>
    </rPh>
    <rPh sb="17" eb="18">
      <t>リツ</t>
    </rPh>
    <rPh sb="19" eb="22">
      <t>ツキヘイキン</t>
    </rPh>
    <rPh sb="23" eb="24">
      <t>カク</t>
    </rPh>
    <rPh sb="24" eb="26">
      <t>フジョ</t>
    </rPh>
    <rPh sb="27" eb="29">
      <t>スウジ</t>
    </rPh>
    <rPh sb="30" eb="31">
      <t>ネン</t>
    </rPh>
    <rPh sb="31" eb="33">
      <t>ルイケイ</t>
    </rPh>
    <phoneticPr fontId="2"/>
  </si>
  <si>
    <t>福祉</t>
    <rPh sb="0" eb="2">
      <t>フクシ</t>
    </rPh>
    <phoneticPr fontId="2"/>
  </si>
  <si>
    <t>コミュニティ</t>
  </si>
  <si>
    <t>教育</t>
    <rPh sb="0" eb="2">
      <t>キョウイク</t>
    </rPh>
    <phoneticPr fontId="2"/>
  </si>
  <si>
    <t>行政</t>
    <rPh sb="0" eb="2">
      <t>ギョウセイ</t>
    </rPh>
    <phoneticPr fontId="2"/>
  </si>
  <si>
    <t>平15</t>
    <rPh sb="0" eb="1">
      <t>ヘイ</t>
    </rPh>
    <phoneticPr fontId="2"/>
  </si>
  <si>
    <t>資料：ふれあいセンター</t>
    <rPh sb="0" eb="2">
      <t>シリョウ</t>
    </rPh>
    <phoneticPr fontId="2"/>
  </si>
  <si>
    <t>◆ 保育所（市立）、保育園（法人立）の概況</t>
    <rPh sb="2" eb="4">
      <t>ホイク</t>
    </rPh>
    <rPh sb="4" eb="5">
      <t>ショ</t>
    </rPh>
    <rPh sb="6" eb="8">
      <t>シリツ</t>
    </rPh>
    <rPh sb="10" eb="13">
      <t>ホイクエン</t>
    </rPh>
    <rPh sb="14" eb="16">
      <t>ホウジン</t>
    </rPh>
    <rPh sb="16" eb="17">
      <t>リツ</t>
    </rPh>
    <rPh sb="19" eb="21">
      <t>ガイキョウ</t>
    </rPh>
    <phoneticPr fontId="2"/>
  </si>
  <si>
    <t>80　労働・社会保障</t>
    <rPh sb="3" eb="5">
      <t>ロウドウ</t>
    </rPh>
    <rPh sb="6" eb="8">
      <t>シャカイ</t>
    </rPh>
    <rPh sb="8" eb="10">
      <t>ホショウ</t>
    </rPh>
    <phoneticPr fontId="2"/>
  </si>
  <si>
    <t>年次</t>
    <rPh sb="0" eb="2">
      <t>ネンジ</t>
    </rPh>
    <phoneticPr fontId="2"/>
  </si>
  <si>
    <t>保育士及び</t>
    <rPh sb="0" eb="3">
      <t>ホイクシ</t>
    </rPh>
    <rPh sb="3" eb="4">
      <t>オヨ</t>
    </rPh>
    <phoneticPr fontId="2"/>
  </si>
  <si>
    <t>施設名</t>
    <rPh sb="0" eb="2">
      <t>シセツ</t>
    </rPh>
    <rPh sb="2" eb="3">
      <t>メイ</t>
    </rPh>
    <phoneticPr fontId="2"/>
  </si>
  <si>
    <t>定員</t>
    <rPh sb="0" eb="2">
      <t>テイイン</t>
    </rPh>
    <phoneticPr fontId="2"/>
  </si>
  <si>
    <t>3歳未満児</t>
    <rPh sb="1" eb="4">
      <t>サイミマン</t>
    </rPh>
    <rPh sb="4" eb="5">
      <t>ジ</t>
    </rPh>
    <phoneticPr fontId="2"/>
  </si>
  <si>
    <t>収集量</t>
    <rPh sb="0" eb="2">
      <t>シュウシュウ</t>
    </rPh>
    <rPh sb="2" eb="3">
      <t>リョウ</t>
    </rPh>
    <phoneticPr fontId="2"/>
  </si>
  <si>
    <r>
      <t>年</t>
    </r>
    <r>
      <rPr>
        <sz val="11"/>
        <rFont val="ＭＳ 明朝"/>
        <family val="1"/>
        <charset val="128"/>
      </rPr>
      <t>度</t>
    </r>
    <rPh sb="1" eb="2">
      <t>ド</t>
    </rPh>
    <phoneticPr fontId="2"/>
  </si>
  <si>
    <t>4歳以上児</t>
    <rPh sb="1" eb="4">
      <t>サイイジョウ</t>
    </rPh>
    <rPh sb="4" eb="5">
      <t>ジ</t>
    </rPh>
    <phoneticPr fontId="2"/>
  </si>
  <si>
    <t>資源ごみ</t>
    <rPh sb="0" eb="2">
      <t>シゲン</t>
    </rPh>
    <phoneticPr fontId="2"/>
  </si>
  <si>
    <t>市立保育所</t>
    <rPh sb="0" eb="2">
      <t>シリツ</t>
    </rPh>
    <rPh sb="2" eb="4">
      <t>ホイク</t>
    </rPh>
    <rPh sb="4" eb="5">
      <t>ショ</t>
    </rPh>
    <phoneticPr fontId="2"/>
  </si>
  <si>
    <t>長部</t>
    <rPh sb="0" eb="2">
      <t>オサベ</t>
    </rPh>
    <phoneticPr fontId="2"/>
  </si>
  <si>
    <t>今泉</t>
    <rPh sb="0" eb="2">
      <t>イマイズミ</t>
    </rPh>
    <phoneticPr fontId="2"/>
  </si>
  <si>
    <t>脳血管</t>
    <rPh sb="0" eb="1">
      <t>ノウ</t>
    </rPh>
    <rPh sb="1" eb="3">
      <t>ケッカン</t>
    </rPh>
    <phoneticPr fontId="2"/>
  </si>
  <si>
    <t>下矢作</t>
    <rPh sb="0" eb="1">
      <t>シモ</t>
    </rPh>
    <rPh sb="1" eb="3">
      <t>ヤハギ</t>
    </rPh>
    <phoneticPr fontId="2"/>
  </si>
  <si>
    <t>老衰</t>
    <rPh sb="0" eb="2">
      <t>ロウスイ</t>
    </rPh>
    <phoneticPr fontId="2"/>
  </si>
  <si>
    <t>◆ 主要死因別死亡者数の推移</t>
    <rPh sb="2" eb="4">
      <t>シュヨウ</t>
    </rPh>
    <rPh sb="4" eb="6">
      <t>シイン</t>
    </rPh>
    <rPh sb="6" eb="7">
      <t>ベツ</t>
    </rPh>
    <rPh sb="7" eb="9">
      <t>シボウ</t>
    </rPh>
    <rPh sb="9" eb="10">
      <t>シャ</t>
    </rPh>
    <rPh sb="10" eb="11">
      <t>スウ</t>
    </rPh>
    <rPh sb="12" eb="14">
      <t>スイイ</t>
    </rPh>
    <phoneticPr fontId="2"/>
  </si>
  <si>
    <t>悪性</t>
    <rPh sb="0" eb="2">
      <t>アクセイ</t>
    </rPh>
    <phoneticPr fontId="2"/>
  </si>
  <si>
    <t>高血圧</t>
    <rPh sb="0" eb="3">
      <t>コウケツアツ</t>
    </rPh>
    <phoneticPr fontId="2"/>
  </si>
  <si>
    <t>糖尿病</t>
    <rPh sb="0" eb="3">
      <t>トウニョウビョウ</t>
    </rPh>
    <phoneticPr fontId="2"/>
  </si>
  <si>
    <t>結核</t>
    <rPh sb="0" eb="2">
      <t>ケッカク</t>
    </rPh>
    <phoneticPr fontId="2"/>
  </si>
  <si>
    <t>新生物</t>
    <rPh sb="0" eb="3">
      <t>シンセイブツ</t>
    </rPh>
    <phoneticPr fontId="2"/>
  </si>
  <si>
    <t>性疾患</t>
    <rPh sb="0" eb="1">
      <t>セイ</t>
    </rPh>
    <rPh sb="1" eb="3">
      <t>シッカン</t>
    </rPh>
    <phoneticPr fontId="2"/>
  </si>
  <si>
    <t>資料：大船渡保健所</t>
    <rPh sb="0" eb="2">
      <t>シリョウ</t>
    </rPh>
    <rPh sb="3" eb="6">
      <t>オオフナト</t>
    </rPh>
    <rPh sb="6" eb="9">
      <t>ホケンジョ</t>
    </rPh>
    <phoneticPr fontId="2"/>
  </si>
  <si>
    <t>病院数</t>
    <rPh sb="0" eb="2">
      <t>ビョウイン</t>
    </rPh>
    <rPh sb="2" eb="3">
      <t>スウ</t>
    </rPh>
    <phoneticPr fontId="2"/>
  </si>
  <si>
    <t>（注）三種混合とは、破傷風、ジフテリア、百日せき</t>
    <rPh sb="1" eb="2">
      <t>チュウ</t>
    </rPh>
    <rPh sb="3" eb="5">
      <t>サンシュ</t>
    </rPh>
    <rPh sb="5" eb="7">
      <t>コンゴウ</t>
    </rPh>
    <rPh sb="10" eb="13">
      <t>ハショウフウ</t>
    </rPh>
    <rPh sb="20" eb="22">
      <t>ヒャクニチ</t>
    </rPh>
    <phoneticPr fontId="2"/>
  </si>
  <si>
    <t>◆ 医療施設、従事者数</t>
    <rPh sb="2" eb="4">
      <t>イリョウ</t>
    </rPh>
    <rPh sb="4" eb="6">
      <t>シセツ</t>
    </rPh>
    <rPh sb="7" eb="10">
      <t>ジュウジシャ</t>
    </rPh>
    <rPh sb="10" eb="11">
      <t>スウ</t>
    </rPh>
    <phoneticPr fontId="2"/>
  </si>
  <si>
    <t>あん摩マッサージ師</t>
    <rPh sb="2" eb="3">
      <t>マ</t>
    </rPh>
    <rPh sb="8" eb="9">
      <t>シ</t>
    </rPh>
    <phoneticPr fontId="2"/>
  </si>
  <si>
    <t>病院</t>
    <rPh sb="0" eb="2">
      <t>ビョウイン</t>
    </rPh>
    <phoneticPr fontId="2"/>
  </si>
  <si>
    <t>診療所</t>
    <rPh sb="0" eb="3">
      <t>シンリョウジョ</t>
    </rPh>
    <phoneticPr fontId="2"/>
  </si>
  <si>
    <t>管理栄養士</t>
    <rPh sb="0" eb="2">
      <t>カンリ</t>
    </rPh>
    <rPh sb="2" eb="5">
      <t>エイヨウシ</t>
    </rPh>
    <phoneticPr fontId="2"/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</si>
  <si>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</si>
  <si>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</si>
  <si>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日本脳炎追加</t>
    <rPh sb="0" eb="2">
      <t>ニホン</t>
    </rPh>
    <rPh sb="2" eb="4">
      <t>ノウエン</t>
    </rPh>
    <rPh sb="4" eb="6">
      <t>ツイカ</t>
    </rPh>
    <phoneticPr fontId="2"/>
  </si>
  <si>
    <t>准看護師</t>
    <rPh sb="0" eb="4">
      <t>ジュンカンゴシ</t>
    </rPh>
    <phoneticPr fontId="2"/>
  </si>
  <si>
    <t>助産師</t>
    <rPh sb="0" eb="3">
      <t>ジョサンシ</t>
    </rPh>
    <phoneticPr fontId="2"/>
  </si>
  <si>
    <t>看護業務補助者</t>
    <rPh sb="0" eb="2">
      <t>カンゴ</t>
    </rPh>
    <rPh sb="2" eb="4">
      <t>ギョウム</t>
    </rPh>
    <rPh sb="4" eb="7">
      <t>ホジョシャ</t>
    </rPh>
    <phoneticPr fontId="2"/>
  </si>
  <si>
    <t>診療放射線技師</t>
    <rPh sb="0" eb="2">
      <t>シンリョウ</t>
    </rPh>
    <rPh sb="2" eb="5">
      <t>ホウシャセン</t>
    </rPh>
    <rPh sb="5" eb="7">
      <t>ギシ</t>
    </rPh>
    <phoneticPr fontId="2"/>
  </si>
  <si>
    <t>診療ｘ線技師</t>
    <rPh sb="0" eb="2">
      <t>シンリョウ</t>
    </rPh>
    <rPh sb="3" eb="4">
      <t>セン</t>
    </rPh>
    <rPh sb="4" eb="6">
      <t>ギシ</t>
    </rPh>
    <phoneticPr fontId="2"/>
  </si>
  <si>
    <t>歯科技工士</t>
    <rPh sb="0" eb="2">
      <t>シカ</t>
    </rPh>
    <rPh sb="2" eb="5">
      <t>ギコウシ</t>
    </rPh>
    <phoneticPr fontId="2"/>
  </si>
  <si>
    <t>医療社会事業従事者</t>
    <rPh sb="0" eb="2">
      <t>イリョウ</t>
    </rPh>
    <rPh sb="2" eb="4">
      <t>シャカイ</t>
    </rPh>
    <rPh sb="4" eb="6">
      <t>ジギョウ</t>
    </rPh>
    <rPh sb="6" eb="9">
      <t>ジュウジシャ</t>
    </rPh>
    <phoneticPr fontId="2"/>
  </si>
  <si>
    <t>事務職員</t>
    <rPh sb="0" eb="2">
      <t>ジム</t>
    </rPh>
    <rPh sb="2" eb="4">
      <t>ショクイン</t>
    </rPh>
    <phoneticPr fontId="2"/>
  </si>
  <si>
    <t>◆ 規模別労働組合と組合員数</t>
    <rPh sb="2" eb="4">
      <t>キボ</t>
    </rPh>
    <rPh sb="4" eb="5">
      <t>ベツ</t>
    </rPh>
    <rPh sb="5" eb="9">
      <t>ロウドウクミアイ</t>
    </rPh>
    <rPh sb="10" eb="13">
      <t>クミアイイン</t>
    </rPh>
    <rPh sb="13" eb="14">
      <t>スウ</t>
    </rPh>
    <phoneticPr fontId="2"/>
  </si>
  <si>
    <t>（単位：人）</t>
  </si>
  <si>
    <t>病床数</t>
    <rPh sb="0" eb="3">
      <t>ビョウショウスウ</t>
    </rPh>
    <phoneticPr fontId="2"/>
  </si>
  <si>
    <t>一般診療所数</t>
    <rPh sb="0" eb="2">
      <t>イッパン</t>
    </rPh>
    <rPh sb="2" eb="5">
      <t>シンリョウジョ</t>
    </rPh>
    <rPh sb="5" eb="6">
      <t>スウ</t>
    </rPh>
    <phoneticPr fontId="2"/>
  </si>
  <si>
    <t>歯科診療所数</t>
    <rPh sb="0" eb="2">
      <t>シカ</t>
    </rPh>
    <rPh sb="2" eb="5">
      <t>シンリョウジョ</t>
    </rPh>
    <rPh sb="5" eb="6">
      <t>スウ</t>
    </rPh>
    <phoneticPr fontId="2"/>
  </si>
  <si>
    <t>◆ ごみ処理状況</t>
    <rPh sb="4" eb="6">
      <t>ショリ</t>
    </rPh>
    <rPh sb="6" eb="8">
      <t>ジョウキョウ</t>
    </rPh>
    <phoneticPr fontId="2"/>
  </si>
  <si>
    <t>（ｔ）</t>
  </si>
  <si>
    <t>売却</t>
    <rPh sb="0" eb="2">
      <t>バイキャク</t>
    </rPh>
    <phoneticPr fontId="2"/>
  </si>
  <si>
    <t>労働・社会保障　77</t>
  </si>
  <si>
    <t>収集処理日数（日）</t>
    <rPh sb="0" eb="2">
      <t>シュウシュウ</t>
    </rPh>
    <rPh sb="2" eb="4">
      <t>ショリ</t>
    </rPh>
    <rPh sb="4" eb="6">
      <t>ニッスウ</t>
    </rPh>
    <rPh sb="7" eb="8">
      <t>ニチ</t>
    </rPh>
    <phoneticPr fontId="2"/>
  </si>
  <si>
    <t>可燃ごみ</t>
    <rPh sb="0" eb="2">
      <t>カネン</t>
    </rPh>
    <phoneticPr fontId="2"/>
  </si>
  <si>
    <t>（単位：件）</t>
  </si>
  <si>
    <t>不燃ごみ</t>
    <rPh sb="0" eb="2">
      <t>フネン</t>
    </rPh>
    <phoneticPr fontId="2"/>
  </si>
  <si>
    <t>可燃</t>
    <rPh sb="0" eb="2">
      <t>カネン</t>
    </rPh>
    <phoneticPr fontId="2"/>
  </si>
  <si>
    <t>不燃</t>
    <rPh sb="0" eb="2">
      <t>フネン</t>
    </rPh>
    <phoneticPr fontId="2"/>
  </si>
  <si>
    <t>29人以下</t>
    <rPh sb="2" eb="5">
      <t>ニンイカ</t>
    </rPh>
    <phoneticPr fontId="2"/>
  </si>
  <si>
    <t>◆ 気仙地区し尿処理（収集）状況</t>
    <rPh sb="2" eb="4">
      <t>ケセン</t>
    </rPh>
    <rPh sb="4" eb="6">
      <t>チク</t>
    </rPh>
    <rPh sb="7" eb="8">
      <t>ニョウ</t>
    </rPh>
    <rPh sb="8" eb="10">
      <t>ショリ</t>
    </rPh>
    <rPh sb="11" eb="13">
      <t>シュウシュウ</t>
    </rPh>
    <rPh sb="14" eb="16">
      <t>ジョウキョウ</t>
    </rPh>
    <phoneticPr fontId="2"/>
  </si>
  <si>
    <t>数量(kl)</t>
    <rPh sb="0" eb="2">
      <t>スウリョウ</t>
    </rPh>
    <phoneticPr fontId="2"/>
  </si>
  <si>
    <t>陸前高田市</t>
    <rPh sb="0" eb="5">
      <t>リクゼンタカタシ</t>
    </rPh>
    <phoneticPr fontId="2"/>
  </si>
  <si>
    <t>大船渡市</t>
    <rPh sb="0" eb="4">
      <t>オオフナトシ</t>
    </rPh>
    <phoneticPr fontId="2"/>
  </si>
  <si>
    <t>住田町（三陸町）</t>
    <rPh sb="0" eb="3">
      <t>スミタチョウ</t>
    </rPh>
    <rPh sb="4" eb="7">
      <t>サンリクチョウ</t>
    </rPh>
    <phoneticPr fontId="2"/>
  </si>
  <si>
    <t>(kl)</t>
  </si>
  <si>
    <t>資料：気仙広域連合衛生課</t>
    <rPh sb="0" eb="2">
      <t>シリョウ</t>
    </rPh>
    <rPh sb="3" eb="5">
      <t>ケセン</t>
    </rPh>
    <rPh sb="5" eb="7">
      <t>コウイキ</t>
    </rPh>
    <rPh sb="7" eb="9">
      <t>レンゴウ</t>
    </rPh>
    <rPh sb="9" eb="12">
      <t>エイセイカ</t>
    </rPh>
    <phoneticPr fontId="2"/>
  </si>
  <si>
    <t>麻しん風しんⅡ期</t>
    <rPh sb="0" eb="1">
      <t>マ</t>
    </rPh>
    <rPh sb="3" eb="4">
      <t>フウ</t>
    </rPh>
    <rPh sb="7" eb="8">
      <t>キ</t>
    </rPh>
    <phoneticPr fontId="2"/>
  </si>
  <si>
    <t>大気汚染</t>
    <rPh sb="0" eb="2">
      <t>タイキ</t>
    </rPh>
    <rPh sb="2" eb="4">
      <t>オセン</t>
    </rPh>
    <phoneticPr fontId="2"/>
  </si>
  <si>
    <t>ジフテリア・
破傷風</t>
    <rPh sb="7" eb="9">
      <t>ハショウフウ</t>
    </rPh>
    <phoneticPr fontId="2"/>
  </si>
  <si>
    <t>水質汚濁</t>
    <rPh sb="0" eb="2">
      <t>スイシツ</t>
    </rPh>
    <rPh sb="2" eb="4">
      <t>オダク</t>
    </rPh>
    <phoneticPr fontId="2"/>
  </si>
  <si>
    <t>騒音振動</t>
    <rPh sb="0" eb="2">
      <t>ソウオン</t>
    </rPh>
    <rPh sb="2" eb="4">
      <t>シンドウ</t>
    </rPh>
    <phoneticPr fontId="2"/>
  </si>
  <si>
    <t>◆ 労働組合適用法規別労働組合と組合員数</t>
    <rPh sb="2" eb="6">
      <t>ロウドウクミアイ</t>
    </rPh>
    <rPh sb="6" eb="8">
      <t>テキヨウ</t>
    </rPh>
    <rPh sb="8" eb="10">
      <t>ホウキ</t>
    </rPh>
    <rPh sb="10" eb="11">
      <t>ベツ</t>
    </rPh>
    <rPh sb="11" eb="15">
      <t>ロウドウクミアイ</t>
    </rPh>
    <rPh sb="16" eb="19">
      <t>クミアイイン</t>
    </rPh>
    <rPh sb="19" eb="20">
      <t>スウ</t>
    </rPh>
    <phoneticPr fontId="2"/>
  </si>
  <si>
    <t>ロタウイルス</t>
  </si>
  <si>
    <t>労組法</t>
    <rPh sb="0" eb="2">
      <t>ロウソ</t>
    </rPh>
    <rPh sb="2" eb="3">
      <t>ホウ</t>
    </rPh>
    <phoneticPr fontId="2"/>
  </si>
  <si>
    <t>特労法</t>
    <rPh sb="0" eb="1">
      <t>トク</t>
    </rPh>
    <rPh sb="1" eb="2">
      <t>ロウ</t>
    </rPh>
    <rPh sb="2" eb="3">
      <t>ホウ</t>
    </rPh>
    <phoneticPr fontId="2"/>
  </si>
  <si>
    <t>地公労法</t>
    <rPh sb="0" eb="1">
      <t>チ</t>
    </rPh>
    <rPh sb="1" eb="2">
      <t>コウ</t>
    </rPh>
    <rPh sb="2" eb="3">
      <t>ロウ</t>
    </rPh>
    <rPh sb="3" eb="4">
      <t>ホウ</t>
    </rPh>
    <phoneticPr fontId="2"/>
  </si>
  <si>
    <t>地公法</t>
    <rPh sb="0" eb="1">
      <t>チ</t>
    </rPh>
    <rPh sb="1" eb="2">
      <t>コウ</t>
    </rPh>
    <rPh sb="2" eb="3">
      <t>ホウ</t>
    </rPh>
    <phoneticPr fontId="2"/>
  </si>
  <si>
    <t>（単位：件・kl）</t>
  </si>
  <si>
    <t>組合数</t>
    <rPh sb="0" eb="2">
      <t>クミアイ</t>
    </rPh>
    <rPh sb="2" eb="3">
      <t>スウ</t>
    </rPh>
    <phoneticPr fontId="2"/>
  </si>
  <si>
    <t>資料：税務課</t>
    <rPh sb="0" eb="2">
      <t>シリョウ</t>
    </rPh>
    <rPh sb="3" eb="6">
      <t>ゼイムカ</t>
    </rPh>
    <phoneticPr fontId="2"/>
  </si>
  <si>
    <t>30～99</t>
  </si>
  <si>
    <t>100～199</t>
  </si>
  <si>
    <t>各年6月30日現在（単位：人）</t>
  </si>
  <si>
    <t>200～499</t>
  </si>
  <si>
    <t>500人以上</t>
    <rPh sb="3" eb="6">
      <t>ニンイジョウ</t>
    </rPh>
    <phoneticPr fontId="2"/>
  </si>
  <si>
    <t>◆ 職業訓練状況</t>
    <rPh sb="2" eb="4">
      <t>ショクギョウ</t>
    </rPh>
    <rPh sb="4" eb="6">
      <t>クンレン</t>
    </rPh>
    <rPh sb="6" eb="8">
      <t>ジョウキョウ</t>
    </rPh>
    <phoneticPr fontId="2"/>
  </si>
  <si>
    <t>（単位：人・％）</t>
  </si>
  <si>
    <t>◆ 国民年金加入状況</t>
    <rPh sb="2" eb="4">
      <t>コクミン</t>
    </rPh>
    <rPh sb="4" eb="6">
      <t>ネンキン</t>
    </rPh>
    <rPh sb="6" eb="8">
      <t>カニュウ</t>
    </rPh>
    <rPh sb="8" eb="10">
      <t>ジョウキョウ</t>
    </rPh>
    <phoneticPr fontId="2"/>
  </si>
  <si>
    <t>（単位：件・千円）</t>
  </si>
  <si>
    <t>労働・社会保障　75</t>
  </si>
  <si>
    <t>その他の</t>
    <rPh sb="2" eb="3">
      <t>タ</t>
    </rPh>
    <phoneticPr fontId="2"/>
  </si>
  <si>
    <t>（単位：件、千円）</t>
  </si>
  <si>
    <t>資料：市民課</t>
    <rPh sb="0" eb="2">
      <t>シリョウ</t>
    </rPh>
    <rPh sb="3" eb="5">
      <t>シミン</t>
    </rPh>
    <rPh sb="5" eb="6">
      <t>カ</t>
    </rPh>
    <phoneticPr fontId="2"/>
  </si>
  <si>
    <t>資料：市民課、税務課</t>
    <rPh sb="0" eb="2">
      <t>シリョウ</t>
    </rPh>
    <rPh sb="3" eb="5">
      <t>シミン</t>
    </rPh>
    <rPh sb="5" eb="6">
      <t>カ</t>
    </rPh>
    <rPh sb="7" eb="10">
      <t>ゼイムカ</t>
    </rPh>
    <phoneticPr fontId="2"/>
  </si>
  <si>
    <t>（単位：世帯・人・千円）</t>
  </si>
  <si>
    <t>◆ 生活保護の状況</t>
    <rPh sb="2" eb="4">
      <t>セイカツ</t>
    </rPh>
    <rPh sb="4" eb="6">
      <t>ホゴ</t>
    </rPh>
    <rPh sb="7" eb="9">
      <t>ジョウキョウ</t>
    </rPh>
    <phoneticPr fontId="2"/>
  </si>
  <si>
    <t>（単位：件・人）</t>
  </si>
  <si>
    <t>資料：岩手県商工労働観光部定住推進・雇用労働室</t>
    <rPh sb="0" eb="2">
      <t>シリョウ</t>
    </rPh>
    <rPh sb="3" eb="6">
      <t>イワテケン</t>
    </rPh>
    <rPh sb="6" eb="8">
      <t>ショウコウ</t>
    </rPh>
    <rPh sb="8" eb="10">
      <t>ロウドウ</t>
    </rPh>
    <rPh sb="10" eb="12">
      <t>カンコウ</t>
    </rPh>
    <rPh sb="12" eb="13">
      <t>ブ</t>
    </rPh>
    <rPh sb="13" eb="15">
      <t>テイジュウ</t>
    </rPh>
    <rPh sb="15" eb="17">
      <t>スイシン</t>
    </rPh>
    <rPh sb="18" eb="20">
      <t>コヨウ</t>
    </rPh>
    <rPh sb="20" eb="22">
      <t>ロウドウ</t>
    </rPh>
    <rPh sb="22" eb="23">
      <t>シツ</t>
    </rPh>
    <phoneticPr fontId="2"/>
  </si>
  <si>
    <t>訓練生</t>
  </si>
  <si>
    <t>各年4月1日現在</t>
  </si>
  <si>
    <t>法人保育園</t>
    <rPh sb="0" eb="2">
      <t>ホウジン</t>
    </rPh>
    <rPh sb="2" eb="5">
      <t>ホイクエン</t>
    </rPh>
    <phoneticPr fontId="2"/>
  </si>
  <si>
    <t>（単位：ｔ・日）</t>
  </si>
  <si>
    <t>小児用
肺炎球菌</t>
    <rPh sb="0" eb="3">
      <t>ショウニヨウ</t>
    </rPh>
    <rPh sb="4" eb="6">
      <t>ハイエン</t>
    </rPh>
    <rPh sb="6" eb="8">
      <t>キュウキン</t>
    </rPh>
    <phoneticPr fontId="2"/>
  </si>
  <si>
    <t>　（注）平成23年から平成27年までは事業未実施のため、数値なし。</t>
    <rPh sb="2" eb="3">
      <t>チュウ</t>
    </rPh>
    <rPh sb="4" eb="6">
      <t>ヘイセイ</t>
    </rPh>
    <rPh sb="8" eb="9">
      <t>ネン</t>
    </rPh>
    <rPh sb="11" eb="13">
      <t>ヘイセイ</t>
    </rPh>
    <rPh sb="15" eb="16">
      <t>ネン</t>
    </rPh>
    <rPh sb="19" eb="21">
      <t>ジギョウ</t>
    </rPh>
    <rPh sb="21" eb="24">
      <t>ミジッシ</t>
    </rPh>
    <rPh sb="28" eb="30">
      <t>スウチ</t>
    </rPh>
    <phoneticPr fontId="2"/>
  </si>
  <si>
    <t>平</t>
  </si>
  <si>
    <t>（注）平成22年度は平成23年3月11日までの集計。</t>
    <rPh sb="1" eb="2">
      <t>チュウ</t>
    </rPh>
    <rPh sb="3" eb="5">
      <t>ヘイセイ</t>
    </rPh>
    <rPh sb="7" eb="9">
      <t>ネンド</t>
    </rPh>
    <rPh sb="10" eb="12">
      <t>ヘイセイ</t>
    </rPh>
    <rPh sb="14" eb="15">
      <t>ネン</t>
    </rPh>
    <rPh sb="16" eb="17">
      <t>ツキ</t>
    </rPh>
    <rPh sb="19" eb="20">
      <t>ニチ</t>
    </rPh>
    <rPh sb="23" eb="25">
      <t>シュウケイ</t>
    </rPh>
    <phoneticPr fontId="2"/>
  </si>
  <si>
    <t>資料：保健課（延べ人数）</t>
    <rPh sb="0" eb="2">
      <t>シリョウ</t>
    </rPh>
    <rPh sb="3" eb="5">
      <t>ホケン</t>
    </rPh>
    <rPh sb="5" eb="6">
      <t>カ</t>
    </rPh>
    <rPh sb="7" eb="8">
      <t>ノ</t>
    </rPh>
    <rPh sb="9" eb="11">
      <t>ニンズウ</t>
    </rPh>
    <phoneticPr fontId="2"/>
  </si>
  <si>
    <t>心臓</t>
    <rPh sb="0" eb="2">
      <t>シンゾウ</t>
    </rPh>
    <phoneticPr fontId="2"/>
  </si>
  <si>
    <t>疾患</t>
    <rPh sb="0" eb="2">
      <t>シッカン</t>
    </rPh>
    <phoneticPr fontId="2"/>
  </si>
  <si>
    <t>肺炎及び</t>
    <rPh sb="0" eb="2">
      <t>ハイエン</t>
    </rPh>
    <rPh sb="2" eb="3">
      <t>オヨ</t>
    </rPh>
    <phoneticPr fontId="2"/>
  </si>
  <si>
    <t>気管支炎</t>
    <rPh sb="0" eb="3">
      <t>キカンシ</t>
    </rPh>
    <rPh sb="3" eb="4">
      <t>エン</t>
    </rPh>
    <phoneticPr fontId="2"/>
  </si>
  <si>
    <t>年次
施設名</t>
    <rPh sb="0" eb="2">
      <t>ネンジ</t>
    </rPh>
    <rPh sb="3" eb="5">
      <t>シセツ</t>
    </rPh>
    <rPh sb="5" eb="6">
      <t>メイ</t>
    </rPh>
    <phoneticPr fontId="2"/>
  </si>
  <si>
    <t>不慮の</t>
    <rPh sb="0" eb="2">
      <t>フリョ</t>
    </rPh>
    <phoneticPr fontId="2"/>
  </si>
  <si>
    <t>事故</t>
    <rPh sb="0" eb="2">
      <t>ジコ</t>
    </rPh>
    <phoneticPr fontId="2"/>
  </si>
  <si>
    <t>自殺</t>
    <rPh sb="0" eb="2">
      <t>ジサツ</t>
    </rPh>
    <phoneticPr fontId="2"/>
  </si>
  <si>
    <t>全死因</t>
    <rPh sb="0" eb="1">
      <t>ゼン</t>
    </rPh>
    <rPh sb="1" eb="3">
      <t>シイン</t>
    </rPh>
    <phoneticPr fontId="2"/>
  </si>
  <si>
    <t>理学療法士</t>
    <rPh sb="0" eb="2">
      <t>リガク</t>
    </rPh>
    <rPh sb="2" eb="5">
      <t>リョウホウシ</t>
    </rPh>
    <phoneticPr fontId="2"/>
  </si>
  <si>
    <t>作業療法士</t>
    <rPh sb="0" eb="2">
      <t>サギョウ</t>
    </rPh>
    <rPh sb="2" eb="5">
      <t>リョウホウシ</t>
    </rPh>
    <phoneticPr fontId="2"/>
  </si>
  <si>
    <t>臨床検査技師</t>
    <rPh sb="0" eb="2">
      <t>リンショウ</t>
    </rPh>
    <rPh sb="2" eb="4">
      <t>ケンサ</t>
    </rPh>
    <rPh sb="4" eb="6">
      <t>ギシ</t>
    </rPh>
    <phoneticPr fontId="2"/>
  </si>
  <si>
    <t>子宮頸がん
予防（4価）</t>
    <rPh sb="0" eb="2">
      <t>シキュウ</t>
    </rPh>
    <rPh sb="2" eb="3">
      <t>ケイ</t>
    </rPh>
    <rPh sb="6" eb="8">
      <t>ヨボウ</t>
    </rPh>
    <rPh sb="10" eb="11">
      <t>カ</t>
    </rPh>
    <phoneticPr fontId="2"/>
  </si>
  <si>
    <t>その他の技術員</t>
    <rPh sb="2" eb="3">
      <t>タ</t>
    </rPh>
    <rPh sb="4" eb="7">
      <t>ギジュツイン</t>
    </rPh>
    <phoneticPr fontId="2"/>
  </si>
  <si>
    <t>その他の職員</t>
    <rPh sb="2" eb="3">
      <t>ホカ</t>
    </rPh>
    <rPh sb="4" eb="6">
      <t>ショクイン</t>
    </rPh>
    <phoneticPr fontId="2"/>
  </si>
  <si>
    <t>資料：大船渡公共職業安定所</t>
    <rPh sb="0" eb="2">
      <t>シリョウ</t>
    </rPh>
    <rPh sb="3" eb="6">
      <t>オオフナト</t>
    </rPh>
    <rPh sb="6" eb="8">
      <t>コウキョウ</t>
    </rPh>
    <rPh sb="8" eb="10">
      <t>ショクギョウ</t>
    </rPh>
    <rPh sb="10" eb="12">
      <t>アンテイ</t>
    </rPh>
    <rPh sb="12" eb="13">
      <t>ジョ</t>
    </rPh>
    <phoneticPr fontId="2"/>
  </si>
  <si>
    <t>資料：市民課　いわての国民年金</t>
    <rPh sb="0" eb="2">
      <t>シリョウ</t>
    </rPh>
    <rPh sb="3" eb="5">
      <t>シミン</t>
    </rPh>
    <rPh sb="5" eb="6">
      <t>カ</t>
    </rPh>
    <rPh sb="11" eb="13">
      <t>コクミン</t>
    </rPh>
    <rPh sb="13" eb="15">
      <t>ネンキン</t>
    </rPh>
    <phoneticPr fontId="2"/>
  </si>
  <si>
    <t>資料：市民課　年金受給者状況</t>
    <rPh sb="0" eb="2">
      <t>シリョウ</t>
    </rPh>
    <rPh sb="7" eb="9">
      <t>ネンキン</t>
    </rPh>
    <rPh sb="9" eb="12">
      <t>ジュキュウシャ</t>
    </rPh>
    <rPh sb="12" eb="14">
      <t>ジョウキョウ</t>
    </rPh>
    <phoneticPr fontId="2"/>
  </si>
  <si>
    <t>三種混合初回</t>
    <rPh sb="0" eb="1">
      <t>サン</t>
    </rPh>
    <rPh sb="1" eb="2">
      <t>シュ</t>
    </rPh>
    <rPh sb="2" eb="4">
      <t>コンゴウ</t>
    </rPh>
    <rPh sb="4" eb="6">
      <t>ショカイ</t>
    </rPh>
    <phoneticPr fontId="2"/>
  </si>
  <si>
    <t>三種混合追加</t>
    <rPh sb="0" eb="1">
      <t>サン</t>
    </rPh>
    <rPh sb="1" eb="2">
      <t>シュ</t>
    </rPh>
    <rPh sb="2" eb="4">
      <t>コンゴウ</t>
    </rPh>
    <rPh sb="4" eb="6">
      <t>ツイカ</t>
    </rPh>
    <phoneticPr fontId="2"/>
  </si>
  <si>
    <t>日本脳炎Ⅱ期</t>
    <rPh sb="0" eb="2">
      <t>ニホン</t>
    </rPh>
    <rPh sb="2" eb="4">
      <t>ノウエン</t>
    </rPh>
    <rPh sb="5" eb="6">
      <t>キ</t>
    </rPh>
    <phoneticPr fontId="2"/>
  </si>
  <si>
    <t>BCG</t>
  </si>
  <si>
    <t>麻しん風しんⅠ期</t>
    <rPh sb="0" eb="1">
      <t>マ</t>
    </rPh>
    <rPh sb="3" eb="4">
      <t>フウ</t>
    </rPh>
    <rPh sb="7" eb="8">
      <t>キ</t>
    </rPh>
    <phoneticPr fontId="2"/>
  </si>
  <si>
    <t>四種混合初回</t>
    <rPh sb="0" eb="1">
      <t>ヨン</t>
    </rPh>
    <rPh sb="1" eb="2">
      <t>シュ</t>
    </rPh>
    <rPh sb="2" eb="4">
      <t>コンゴウ</t>
    </rPh>
    <rPh sb="4" eb="6">
      <t>ショカイ</t>
    </rPh>
    <phoneticPr fontId="2"/>
  </si>
  <si>
    <t>四種混合追加</t>
    <rPh sb="0" eb="1">
      <t>ヨン</t>
    </rPh>
    <rPh sb="1" eb="2">
      <t>シュ</t>
    </rPh>
    <rPh sb="2" eb="4">
      <t>コンゴウ</t>
    </rPh>
    <rPh sb="4" eb="6">
      <t>ツイカ</t>
    </rPh>
    <phoneticPr fontId="2"/>
  </si>
  <si>
    <t>子宮頸がん
予防（2価）</t>
    <rPh sb="0" eb="2">
      <t>シキュウ</t>
    </rPh>
    <rPh sb="2" eb="3">
      <t>ケイ</t>
    </rPh>
    <rPh sb="6" eb="8">
      <t>ヨボウ</t>
    </rPh>
    <rPh sb="10" eb="11">
      <t>カ</t>
    </rPh>
    <phoneticPr fontId="2"/>
  </si>
  <si>
    <t>　　　その他の値は常勤換算後の値。</t>
  </si>
  <si>
    <t>１１．労働・社会保障</t>
    <rPh sb="3" eb="5">
      <t>ロウドウ</t>
    </rPh>
    <rPh sb="6" eb="8">
      <t>シャカイ</t>
    </rPh>
    <rPh sb="8" eb="10">
      <t>ホショウ</t>
    </rPh>
    <phoneticPr fontId="2"/>
  </si>
  <si>
    <t>　　　四種混合とは、破傷風、ジフテリア、百日せき、ポリオ</t>
    <rPh sb="3" eb="4">
      <t>ヨン</t>
    </rPh>
    <rPh sb="4" eb="5">
      <t>シュ</t>
    </rPh>
    <rPh sb="5" eb="7">
      <t>コンゴウ</t>
    </rPh>
    <rPh sb="10" eb="13">
      <t>ハショウフウ</t>
    </rPh>
    <rPh sb="20" eb="22">
      <t>ヒャクニチ</t>
    </rPh>
    <phoneticPr fontId="2"/>
  </si>
  <si>
    <t>平成</t>
  </si>
  <si>
    <t>資料：子ども未来課</t>
    <rPh sb="0" eb="2">
      <t>シリョウ</t>
    </rPh>
    <rPh sb="3" eb="4">
      <t>コ</t>
    </rPh>
    <rPh sb="6" eb="8">
      <t>ミライ</t>
    </rPh>
    <rPh sb="8" eb="9">
      <t>カ</t>
    </rPh>
    <phoneticPr fontId="2"/>
  </si>
  <si>
    <t>資料：まちづくり推進課</t>
    <rPh sb="0" eb="2">
      <t>シリョウ</t>
    </rPh>
    <rPh sb="8" eb="10">
      <t>スイシン</t>
    </rPh>
    <rPh sb="10" eb="11">
      <t>カ</t>
    </rPh>
    <phoneticPr fontId="2"/>
  </si>
  <si>
    <t>令</t>
    <rPh sb="0" eb="1">
      <t>レイ</t>
    </rPh>
    <phoneticPr fontId="2"/>
  </si>
  <si>
    <t>元</t>
    <rPh sb="0" eb="1">
      <t>ガン</t>
    </rPh>
    <phoneticPr fontId="2"/>
  </si>
  <si>
    <t>　　　「被保険者数」は年度末の数値である。</t>
    <rPh sb="4" eb="8">
      <t>ヒホケンシャ</t>
    </rPh>
    <rPh sb="8" eb="9">
      <t>スウ</t>
    </rPh>
    <rPh sb="11" eb="14">
      <t>ネンドマツ</t>
    </rPh>
    <rPh sb="15" eb="17">
      <t>スウチ</t>
    </rPh>
    <phoneticPr fontId="2"/>
  </si>
  <si>
    <t>資料：令和２年岩手県保健福祉年報（人口動態編）　</t>
    <rPh sb="0" eb="2">
      <t>シリョウ</t>
    </rPh>
    <phoneticPr fontId="2"/>
  </si>
  <si>
    <t>元</t>
  </si>
  <si>
    <t>内入校生</t>
  </si>
  <si>
    <t>内修了生</t>
  </si>
  <si>
    <t>建築設計科</t>
  </si>
  <si>
    <t>　　　　訓練生数に退校者数を含む。</t>
  </si>
  <si>
    <t>令和元</t>
  </si>
  <si>
    <t>資料：保健課</t>
    <rPh sb="0" eb="2">
      <t>シリョウ</t>
    </rPh>
    <rPh sb="3" eb="5">
      <t>ホケン</t>
    </rPh>
    <rPh sb="5" eb="6">
      <t>カ</t>
    </rPh>
    <phoneticPr fontId="2"/>
  </si>
  <si>
    <t>平</t>
    <rPh sb="0" eb="1">
      <t>ヘイ</t>
    </rPh>
    <phoneticPr fontId="2"/>
  </si>
  <si>
    <t>平成23</t>
    <rPh sb="0" eb="2">
      <t>ヘイセイ</t>
    </rPh>
    <phoneticPr fontId="2"/>
  </si>
  <si>
    <t>平</t>
    <rPh sb="0" eb="1">
      <t>ヘイ</t>
    </rPh>
    <phoneticPr fontId="2"/>
  </si>
  <si>
    <t>-</t>
    <phoneticPr fontId="2"/>
  </si>
  <si>
    <t>-</t>
    <phoneticPr fontId="2"/>
  </si>
  <si>
    <t>-</t>
    <phoneticPr fontId="2"/>
  </si>
  <si>
    <r>
      <t>（注）</t>
    </r>
    <r>
      <rPr>
        <sz val="11"/>
        <rFont val="ＭＳ 明朝"/>
        <family val="1"/>
        <charset val="128"/>
      </rPr>
      <t>H26～H28の従事者数は県立高田病院のみ。</t>
    </r>
    <rPh sb="1" eb="2">
      <t>チュウ</t>
    </rPh>
    <rPh sb="11" eb="14">
      <t>ジュウジシャ</t>
    </rPh>
    <rPh sb="14" eb="15">
      <t>スウ</t>
    </rPh>
    <rPh sb="16" eb="18">
      <t>ケンリツ</t>
    </rPh>
    <rPh sb="18" eb="20">
      <t>タカタ</t>
    </rPh>
    <rPh sb="20" eb="22">
      <t>ビョウイン</t>
    </rPh>
    <phoneticPr fontId="2"/>
  </si>
  <si>
    <r>
      <t>（注）</t>
    </r>
    <r>
      <rPr>
        <sz val="11"/>
        <rFont val="ＭＳ 明朝"/>
        <family val="1"/>
        <charset val="128"/>
      </rPr>
      <t>医師の値は実人数と常勤換算後の値の合算値であり、薬剤師、看護師、准看護師の値は実人数。</t>
    </r>
    <rPh sb="1" eb="2">
      <t>チュウ</t>
    </rPh>
    <rPh sb="3" eb="5">
      <t>イシ</t>
    </rPh>
    <rPh sb="6" eb="7">
      <t>アタイ</t>
    </rPh>
    <rPh sb="8" eb="9">
      <t>ジツ</t>
    </rPh>
    <rPh sb="9" eb="11">
      <t>ニンズウ</t>
    </rPh>
    <rPh sb="12" eb="14">
      <t>ジョウキン</t>
    </rPh>
    <rPh sb="14" eb="16">
      <t>カンサン</t>
    </rPh>
    <rPh sb="16" eb="17">
      <t>ゴ</t>
    </rPh>
    <rPh sb="18" eb="19">
      <t>アタイ</t>
    </rPh>
    <rPh sb="20" eb="22">
      <t>ガッサン</t>
    </rPh>
    <rPh sb="22" eb="23">
      <t>チ</t>
    </rPh>
    <phoneticPr fontId="2"/>
  </si>
  <si>
    <r>
      <t>資料：</t>
    </r>
    <r>
      <rPr>
        <sz val="11"/>
        <rFont val="ＭＳ 明朝"/>
        <family val="1"/>
        <charset val="128"/>
      </rPr>
      <t>商政課</t>
    </r>
    <rPh sb="0" eb="2">
      <t>シリョウ</t>
    </rPh>
    <rPh sb="3" eb="5">
      <t>ショウセイ</t>
    </rPh>
    <rPh sb="5" eb="6">
      <t>カ</t>
    </rPh>
    <phoneticPr fontId="2"/>
  </si>
  <si>
    <t>元</t>
    <rPh sb="0" eb="1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</si>
</sst>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.0;[Red]\-#,##0.0"/>
  </numFmts>
  <fonts count="30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b/>
      <sz val="12"/>
      <color theme="1"/>
      <name val="ＭＳ Ｐゴシック"/>
      <family val="3"/>
      <scheme val="major"/>
    </font>
    <font>
      <sz val="10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b/>
      <sz val="12"/>
      <color theme="1"/>
      <name val="ＭＳ 明朝"/>
      <family val="1"/>
    </font>
    <font>
      <b/>
      <sz val="11"/>
      <color theme="1"/>
      <name val="ＭＳ 明朝"/>
      <family val="1"/>
    </font>
    <font>
      <b/>
      <sz val="11"/>
      <color theme="1"/>
      <name val="ＭＳ Ｐゴシック"/>
      <family val="3"/>
      <scheme val="major"/>
    </font>
    <font>
      <sz val="10"/>
      <name val="ＭＳ 明朝"/>
      <family val="1"/>
    </font>
    <font>
      <sz val="11"/>
      <name val="ＭＳ 明朝"/>
      <family val="1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name val="ＭＳ 明朝"/>
      <family val="1"/>
    </font>
    <font>
      <sz val="11"/>
      <name val="ＭＳ Ｐゴシック"/>
      <family val="3"/>
      <scheme val="minor"/>
    </font>
    <font>
      <b/>
      <sz val="12"/>
      <name val="ＭＳ Ｐゴシック"/>
      <family val="3"/>
      <scheme val="major"/>
    </font>
    <font>
      <sz val="10"/>
      <name val="ＭＳ 明朝"/>
      <family val="1"/>
      <charset val="128"/>
    </font>
    <font>
      <b/>
      <sz val="10"/>
      <name val="ＭＳ 明朝"/>
      <family val="1"/>
    </font>
    <font>
      <sz val="12"/>
      <name val="ＭＳ Ｐゴシック"/>
      <family val="3"/>
      <scheme val="major"/>
    </font>
    <font>
      <sz val="10"/>
      <name val="ＭＳ Ｐゴシック"/>
      <family val="3"/>
      <scheme val="minor"/>
    </font>
    <font>
      <sz val="9"/>
      <name val="ＭＳ 明朝"/>
      <family val="1"/>
    </font>
    <font>
      <b/>
      <sz val="12"/>
      <name val="ＭＳ 明朝"/>
      <family val="1"/>
    </font>
    <font>
      <b/>
      <sz val="11"/>
      <name val="ＭＳ 明朝"/>
      <family val="1"/>
    </font>
    <font>
      <sz val="13"/>
      <name val="ＭＳ 明朝"/>
      <family val="1"/>
    </font>
    <font>
      <b/>
      <sz val="13"/>
      <name val="ＭＳ Ｐゴシック"/>
      <family val="3"/>
      <scheme val="major"/>
    </font>
    <font>
      <b/>
      <sz val="11"/>
      <name val="ＭＳ Ｐゴシック"/>
      <family val="3"/>
      <scheme val="major"/>
    </font>
    <font>
      <sz val="14"/>
      <name val="ＭＳ 明朝"/>
      <family val="1"/>
    </font>
    <font>
      <b/>
      <sz val="14"/>
      <name val="ＭＳ Ｐゴシック"/>
      <family val="3"/>
    </font>
    <font>
      <sz val="1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</borders>
  <cellStyleXfs count="3">
    <xf numFmtId="0" fontId="0" fillId="0" borderId="0"/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63">
    <xf numFmtId="0" fontId="0" fillId="0" borderId="0" xfId="0"/>
    <xf numFmtId="0" fontId="0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3" fillId="2" borderId="0" xfId="0" applyFont="1" applyFill="1"/>
    <xf numFmtId="0" fontId="5" fillId="2" borderId="0" xfId="0" applyFont="1" applyFill="1" applyBorder="1" applyAlignment="1">
      <alignment horizontal="right"/>
    </xf>
    <xf numFmtId="0" fontId="5" fillId="2" borderId="12" xfId="0" applyFont="1" applyFill="1" applyBorder="1"/>
    <xf numFmtId="0" fontId="3" fillId="2" borderId="0" xfId="0" applyFont="1" applyFill="1" applyAlignment="1">
      <alignment horizontal="right"/>
    </xf>
    <xf numFmtId="38" fontId="5" fillId="2" borderId="0" xfId="2" applyFont="1" applyFill="1" applyAlignment="1"/>
    <xf numFmtId="38" fontId="5" fillId="2" borderId="0" xfId="2" applyFont="1" applyFill="1" applyAlignment="1">
      <alignment horizontal="right"/>
    </xf>
    <xf numFmtId="0" fontId="3" fillId="0" borderId="0" xfId="0" applyFont="1" applyFill="1" applyAlignment="1"/>
    <xf numFmtId="0" fontId="3" fillId="0" borderId="0" xfId="0" applyFont="1" applyFill="1" applyBorder="1" applyAlignment="1"/>
    <xf numFmtId="38" fontId="3" fillId="0" borderId="0" xfId="2" applyFont="1" applyFill="1" applyBorder="1" applyAlignment="1">
      <alignment horizontal="right"/>
    </xf>
    <xf numFmtId="0" fontId="3" fillId="0" borderId="0" xfId="0" applyFont="1" applyFill="1" applyBorder="1"/>
    <xf numFmtId="38" fontId="3" fillId="2" borderId="0" xfId="2" applyNumberFormat="1" applyFont="1" applyFill="1" applyAlignment="1">
      <alignment horizontal="right"/>
    </xf>
    <xf numFmtId="0" fontId="3" fillId="0" borderId="1" xfId="0" applyFont="1" applyFill="1" applyBorder="1"/>
    <xf numFmtId="0" fontId="3" fillId="0" borderId="7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3" fillId="0" borderId="20" xfId="0" applyFont="1" applyFill="1" applyBorder="1"/>
    <xf numFmtId="0" fontId="7" fillId="0" borderId="0" xfId="0" applyFont="1" applyFill="1" applyAlignment="1"/>
    <xf numFmtId="0" fontId="3" fillId="0" borderId="16" xfId="0" applyFont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12" xfId="0" applyFont="1" applyFill="1" applyBorder="1"/>
    <xf numFmtId="38" fontId="3" fillId="3" borderId="12" xfId="2" applyFont="1" applyFill="1" applyBorder="1" applyAlignment="1"/>
    <xf numFmtId="0" fontId="3" fillId="0" borderId="13" xfId="0" applyFont="1" applyFill="1" applyBorder="1"/>
    <xf numFmtId="0" fontId="3" fillId="3" borderId="12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11" xfId="0" applyFont="1" applyBorder="1"/>
    <xf numFmtId="0" fontId="3" fillId="0" borderId="13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8" xfId="0" applyFont="1" applyBorder="1" applyAlignment="1">
      <alignment horizontal="distributed" justifyLastLine="1"/>
    </xf>
    <xf numFmtId="38" fontId="3" fillId="3" borderId="0" xfId="2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5" fillId="0" borderId="1" xfId="0" applyFont="1" applyFill="1" applyBorder="1"/>
    <xf numFmtId="0" fontId="5" fillId="0" borderId="0" xfId="0" applyFont="1" applyFill="1"/>
    <xf numFmtId="0" fontId="5" fillId="0" borderId="0" xfId="0" applyFont="1" applyFill="1" applyAlignment="1"/>
    <xf numFmtId="0" fontId="5" fillId="0" borderId="0" xfId="0" applyFont="1" applyFill="1" applyBorder="1"/>
    <xf numFmtId="0" fontId="8" fillId="0" borderId="0" xfId="0" applyFont="1"/>
    <xf numFmtId="0" fontId="5" fillId="0" borderId="16" xfId="0" applyFont="1" applyBorder="1" applyAlignment="1"/>
    <xf numFmtId="0" fontId="5" fillId="0" borderId="18" xfId="0" applyFont="1" applyBorder="1" applyAlignment="1">
      <alignment horizontal="distributed" justifyLastLine="1"/>
    </xf>
    <xf numFmtId="0" fontId="5" fillId="0" borderId="12" xfId="0" applyFont="1" applyFill="1" applyBorder="1"/>
    <xf numFmtId="38" fontId="5" fillId="0" borderId="12" xfId="2" applyFont="1" applyFill="1" applyBorder="1" applyAlignment="1">
      <alignment horizontal="right"/>
    </xf>
    <xf numFmtId="0" fontId="5" fillId="0" borderId="11" xfId="0" applyFont="1" applyFill="1" applyBorder="1"/>
    <xf numFmtId="38" fontId="5" fillId="0" borderId="1" xfId="2" applyFont="1" applyBorder="1" applyAlignment="1">
      <alignment horizontal="right"/>
    </xf>
    <xf numFmtId="38" fontId="5" fillId="0" borderId="0" xfId="2" applyFont="1" applyFill="1" applyAlignment="1">
      <alignment horizontal="right"/>
    </xf>
    <xf numFmtId="38" fontId="5" fillId="0" borderId="0" xfId="2" applyFont="1" applyFill="1" applyAlignment="1"/>
    <xf numFmtId="38" fontId="5" fillId="3" borderId="0" xfId="2" applyFont="1" applyFill="1" applyAlignment="1">
      <alignment horizontal="right"/>
    </xf>
    <xf numFmtId="177" fontId="5" fillId="0" borderId="0" xfId="2" applyNumberFormat="1" applyFont="1" applyAlignment="1">
      <alignment horizontal="right"/>
    </xf>
    <xf numFmtId="177" fontId="5" fillId="2" borderId="0" xfId="2" applyNumberFormat="1" applyFont="1" applyFill="1" applyAlignment="1">
      <alignment horizontal="right"/>
    </xf>
    <xf numFmtId="177" fontId="5" fillId="0" borderId="1" xfId="0" applyNumberFormat="1" applyFont="1" applyBorder="1"/>
    <xf numFmtId="177" fontId="3" fillId="0" borderId="0" xfId="0" applyNumberFormat="1" applyFont="1" applyBorder="1"/>
    <xf numFmtId="0" fontId="3" fillId="0" borderId="10" xfId="0" applyFont="1" applyBorder="1" applyAlignment="1">
      <alignment horizontal="distributed" justifyLastLine="1"/>
    </xf>
    <xf numFmtId="177" fontId="3" fillId="0" borderId="0" xfId="0" applyNumberFormat="1" applyFont="1" applyBorder="1" applyAlignment="1">
      <alignment horizontal="right"/>
    </xf>
    <xf numFmtId="38" fontId="5" fillId="0" borderId="16" xfId="2" applyFont="1" applyFill="1" applyBorder="1" applyAlignment="1">
      <alignment horizontal="right"/>
    </xf>
    <xf numFmtId="177" fontId="5" fillId="3" borderId="0" xfId="2" applyNumberFormat="1" applyFont="1" applyFill="1" applyAlignment="1">
      <alignment horizontal="right"/>
    </xf>
    <xf numFmtId="0" fontId="5" fillId="2" borderId="12" xfId="0" applyFont="1" applyFill="1" applyBorder="1" applyAlignment="1">
      <alignment horizontal="right"/>
    </xf>
    <xf numFmtId="0" fontId="3" fillId="0" borderId="11" xfId="0" applyFont="1" applyBorder="1" applyAlignment="1">
      <alignment horizontal="distributed" justifyLastLine="1"/>
    </xf>
    <xf numFmtId="0" fontId="3" fillId="0" borderId="1" xfId="0" applyFont="1" applyFill="1" applyBorder="1" applyAlignment="1">
      <alignment horizontal="right"/>
    </xf>
    <xf numFmtId="0" fontId="3" fillId="0" borderId="21" xfId="0" applyFont="1" applyBorder="1" applyAlignment="1">
      <alignment horizontal="distributed" justifyLastLine="1"/>
    </xf>
    <xf numFmtId="0" fontId="3" fillId="0" borderId="26" xfId="0" applyFont="1" applyBorder="1" applyAlignment="1">
      <alignment horizontal="distributed" justifyLastLine="1"/>
    </xf>
    <xf numFmtId="0" fontId="3" fillId="0" borderId="19" xfId="0" applyFont="1" applyFill="1" applyBorder="1" applyAlignment="1">
      <alignment horizontal="center"/>
    </xf>
    <xf numFmtId="0" fontId="9" fillId="0" borderId="0" xfId="0" applyFont="1"/>
    <xf numFmtId="0" fontId="5" fillId="0" borderId="0" xfId="0" applyFont="1" applyFill="1" applyAlignment="1">
      <alignment horizontal="right"/>
    </xf>
    <xf numFmtId="0" fontId="5" fillId="0" borderId="0" xfId="0" applyFont="1" applyAlignment="1">
      <alignment horizontal="distributed" justifyLastLine="1"/>
    </xf>
    <xf numFmtId="0" fontId="5" fillId="0" borderId="15" xfId="0" applyFont="1" applyFill="1" applyBorder="1" applyAlignment="1">
      <alignment horizontal="center"/>
    </xf>
    <xf numFmtId="38" fontId="5" fillId="0" borderId="12" xfId="2" applyFont="1" applyFill="1" applyBorder="1" applyAlignment="1"/>
    <xf numFmtId="38" fontId="5" fillId="3" borderId="12" xfId="2" applyFont="1" applyFill="1" applyBorder="1" applyAlignment="1"/>
    <xf numFmtId="0" fontId="5" fillId="0" borderId="13" xfId="0" applyFont="1" applyFill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distributed"/>
    </xf>
    <xf numFmtId="0" fontId="5" fillId="0" borderId="15" xfId="0" applyFont="1" applyBorder="1" applyAlignment="1"/>
    <xf numFmtId="38" fontId="5" fillId="0" borderId="0" xfId="2" applyFont="1" applyFill="1" applyBorder="1" applyAlignment="1"/>
    <xf numFmtId="38" fontId="5" fillId="3" borderId="0" xfId="2" applyFont="1" applyFill="1" applyBorder="1" applyAlignment="1"/>
    <xf numFmtId="0" fontId="5" fillId="0" borderId="17" xfId="0" applyFont="1" applyBorder="1" applyAlignment="1">
      <alignment horizontal="distributed" justifyLastLine="1"/>
    </xf>
    <xf numFmtId="0" fontId="5" fillId="3" borderId="12" xfId="0" applyFont="1" applyFill="1" applyBorder="1"/>
    <xf numFmtId="0" fontId="5" fillId="0" borderId="10" xfId="0" applyFont="1" applyBorder="1" applyAlignment="1"/>
    <xf numFmtId="0" fontId="10" fillId="0" borderId="12" xfId="0" applyFont="1" applyFill="1" applyBorder="1"/>
    <xf numFmtId="0" fontId="1" fillId="0" borderId="0" xfId="0" applyFont="1" applyFill="1"/>
    <xf numFmtId="0" fontId="11" fillId="0" borderId="0" xfId="0" applyFont="1" applyFill="1"/>
    <xf numFmtId="0" fontId="10" fillId="0" borderId="0" xfId="0" applyFont="1" applyFill="1"/>
    <xf numFmtId="49" fontId="10" fillId="0" borderId="0" xfId="0" applyNumberFormat="1" applyFont="1" applyFill="1" applyAlignment="1">
      <alignment horizontal="right"/>
    </xf>
    <xf numFmtId="176" fontId="10" fillId="0" borderId="0" xfId="0" applyNumberFormat="1" applyFont="1" applyFill="1" applyAlignment="1">
      <alignment horizontal="right"/>
    </xf>
    <xf numFmtId="177" fontId="11" fillId="0" borderId="0" xfId="2" applyNumberFormat="1" applyFont="1" applyFill="1" applyAlignment="1"/>
    <xf numFmtId="0" fontId="11" fillId="0" borderId="24" xfId="0" applyFont="1" applyFill="1" applyBorder="1"/>
    <xf numFmtId="0" fontId="11" fillId="0" borderId="0" xfId="0" applyFont="1" applyFill="1" applyBorder="1"/>
    <xf numFmtId="0" fontId="11" fillId="0" borderId="1" xfId="0" applyFont="1" applyFill="1" applyBorder="1"/>
    <xf numFmtId="0" fontId="11" fillId="0" borderId="11" xfId="0" applyFont="1" applyFill="1" applyBorder="1"/>
    <xf numFmtId="0" fontId="11" fillId="0" borderId="13" xfId="0" applyFont="1" applyFill="1" applyBorder="1"/>
    <xf numFmtId="0" fontId="11" fillId="0" borderId="12" xfId="0" applyFont="1" applyFill="1" applyBorder="1"/>
    <xf numFmtId="38" fontId="10" fillId="0" borderId="0" xfId="2" applyFont="1" applyFill="1" applyAlignment="1"/>
    <xf numFmtId="38" fontId="10" fillId="0" borderId="12" xfId="2" applyFont="1" applyFill="1" applyBorder="1" applyAlignment="1"/>
    <xf numFmtId="0" fontId="10" fillId="0" borderId="0" xfId="0" applyFont="1" applyFill="1" applyAlignment="1">
      <alignment horizontal="right"/>
    </xf>
    <xf numFmtId="0" fontId="10" fillId="0" borderId="0" xfId="0" applyFont="1" applyFill="1" applyBorder="1" applyAlignment="1">
      <alignment horizontal="right"/>
    </xf>
    <xf numFmtId="38" fontId="10" fillId="0" borderId="0" xfId="2" applyFont="1" applyFill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 applyAlignment="1">
      <alignment horizontal="right"/>
    </xf>
    <xf numFmtId="0" fontId="11" fillId="0" borderId="12" xfId="0" applyFont="1" applyFill="1" applyBorder="1" applyAlignment="1">
      <alignment horizontal="right"/>
    </xf>
    <xf numFmtId="0" fontId="14" fillId="0" borderId="0" xfId="0" applyFont="1" applyFill="1"/>
    <xf numFmtId="0" fontId="15" fillId="0" borderId="0" xfId="0" applyFont="1" applyFill="1"/>
    <xf numFmtId="0" fontId="16" fillId="0" borderId="0" xfId="0" applyFont="1" applyFill="1"/>
    <xf numFmtId="0" fontId="11" fillId="0" borderId="0" xfId="0" applyFont="1" applyFill="1" applyAlignment="1"/>
    <xf numFmtId="0" fontId="15" fillId="0" borderId="0" xfId="0" applyFont="1" applyFill="1" applyBorder="1" applyAlignment="1"/>
    <xf numFmtId="0" fontId="10" fillId="0" borderId="15" xfId="0" applyFont="1" applyFill="1" applyBorder="1" applyAlignment="1">
      <alignment horizontal="distributed" vertical="center" justifyLastLine="1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0" fillId="0" borderId="11" xfId="0" applyFont="1" applyFill="1" applyBorder="1" applyAlignment="1"/>
    <xf numFmtId="0" fontId="10" fillId="0" borderId="0" xfId="0" applyFont="1" applyFill="1" applyBorder="1" applyAlignment="1"/>
    <xf numFmtId="38" fontId="10" fillId="0" borderId="0" xfId="2" applyFont="1" applyFill="1" applyBorder="1" applyAlignment="1">
      <alignment horizontal="right"/>
    </xf>
    <xf numFmtId="0" fontId="10" fillId="0" borderId="1" xfId="0" applyFont="1" applyFill="1" applyBorder="1"/>
    <xf numFmtId="0" fontId="18" fillId="0" borderId="1" xfId="0" applyFont="1" applyFill="1" applyBorder="1"/>
    <xf numFmtId="0" fontId="10" fillId="0" borderId="13" xfId="0" applyFont="1" applyFill="1" applyBorder="1"/>
    <xf numFmtId="0" fontId="10" fillId="0" borderId="0" xfId="0" applyFont="1" applyFill="1" applyBorder="1" applyAlignment="1">
      <alignment vertical="center"/>
    </xf>
    <xf numFmtId="0" fontId="16" fillId="0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10" fillId="0" borderId="0" xfId="0" applyFont="1" applyFill="1" applyAlignment="1"/>
    <xf numFmtId="0" fontId="15" fillId="0" borderId="0" xfId="0" applyFont="1" applyFill="1" applyBorder="1" applyAlignment="1">
      <alignment justifyLastLine="1"/>
    </xf>
    <xf numFmtId="0" fontId="20" fillId="0" borderId="0" xfId="0" applyFont="1" applyFill="1" applyBorder="1" applyAlignment="1">
      <alignment vertical="center"/>
    </xf>
    <xf numFmtId="0" fontId="10" fillId="0" borderId="11" xfId="0" applyFont="1" applyFill="1" applyBorder="1"/>
    <xf numFmtId="38" fontId="15" fillId="0" borderId="0" xfId="2" applyFont="1" applyFill="1" applyBorder="1" applyAlignment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right"/>
    </xf>
    <xf numFmtId="0" fontId="16" fillId="0" borderId="0" xfId="0" applyFont="1" applyFill="1" applyBorder="1" applyAlignment="1"/>
    <xf numFmtId="0" fontId="11" fillId="0" borderId="0" xfId="0" applyFont="1" applyFill="1" applyBorder="1" applyAlignment="1"/>
    <xf numFmtId="0" fontId="10" fillId="0" borderId="15" xfId="0" applyFont="1" applyFill="1" applyBorder="1" applyAlignment="1">
      <alignment horizontal="distributed" justifyLastLine="1"/>
    </xf>
    <xf numFmtId="0" fontId="10" fillId="0" borderId="15" xfId="0" applyFont="1" applyFill="1" applyBorder="1" applyAlignment="1">
      <alignment horizontal="center"/>
    </xf>
    <xf numFmtId="0" fontId="15" fillId="0" borderId="0" xfId="0" applyFont="1"/>
    <xf numFmtId="0" fontId="10" fillId="0" borderId="19" xfId="0" applyFont="1" applyFill="1" applyBorder="1" applyAlignment="1">
      <alignment horizontal="distributed" justifyLastLine="1"/>
    </xf>
    <xf numFmtId="0" fontId="15" fillId="0" borderId="0" xfId="0" applyFont="1" applyFill="1" applyBorder="1" applyAlignment="1">
      <alignment horizontal="distributed" justifyLastLine="1"/>
    </xf>
    <xf numFmtId="38" fontId="15" fillId="0" borderId="0" xfId="2" applyFont="1" applyFill="1" applyAlignment="1"/>
    <xf numFmtId="0" fontId="16" fillId="0" borderId="0" xfId="0" applyFont="1" applyFill="1" applyAlignment="1"/>
    <xf numFmtId="0" fontId="15" fillId="0" borderId="0" xfId="0" applyFont="1" applyFill="1" applyAlignment="1"/>
    <xf numFmtId="0" fontId="10" fillId="0" borderId="9" xfId="0" applyFont="1" applyFill="1" applyBorder="1" applyAlignment="1">
      <alignment horizontal="distributed" justifyLastLine="1"/>
    </xf>
    <xf numFmtId="0" fontId="10" fillId="0" borderId="19" xfId="0" applyFont="1" applyFill="1" applyBorder="1" applyAlignment="1">
      <alignment horizontal="center"/>
    </xf>
    <xf numFmtId="38" fontId="11" fillId="0" borderId="0" xfId="2" applyFont="1" applyFill="1" applyBorder="1" applyAlignment="1"/>
    <xf numFmtId="38" fontId="11" fillId="0" borderId="0" xfId="2" applyFont="1" applyFill="1" applyAlignment="1"/>
    <xf numFmtId="0" fontId="11" fillId="0" borderId="13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right"/>
    </xf>
    <xf numFmtId="0" fontId="14" fillId="0" borderId="0" xfId="0" applyFont="1" applyFill="1" applyAlignment="1"/>
    <xf numFmtId="0" fontId="11" fillId="0" borderId="9" xfId="0" applyFont="1" applyFill="1" applyBorder="1" applyAlignment="1">
      <alignment horizontal="distributed" vertical="center" justifyLastLine="1"/>
    </xf>
    <xf numFmtId="0" fontId="11" fillId="0" borderId="22" xfId="0" applyFont="1" applyFill="1" applyBorder="1" applyAlignment="1">
      <alignment horizontal="distributed" vertical="center" justifyLastLine="1"/>
    </xf>
    <xf numFmtId="0" fontId="11" fillId="0" borderId="0" xfId="0" applyFont="1" applyFill="1" applyAlignment="1">
      <alignment horizontal="center"/>
    </xf>
    <xf numFmtId="38" fontId="11" fillId="0" borderId="12" xfId="2" applyFont="1" applyFill="1" applyBorder="1" applyAlignment="1">
      <alignment horizontal="right"/>
    </xf>
    <xf numFmtId="38" fontId="11" fillId="0" borderId="0" xfId="2" applyNumberFormat="1" applyFont="1" applyFill="1" applyAlignment="1">
      <alignment horizontal="right"/>
    </xf>
    <xf numFmtId="38" fontId="11" fillId="0" borderId="12" xfId="2" applyFont="1" applyFill="1" applyBorder="1" applyAlignment="1"/>
    <xf numFmtId="38" fontId="11" fillId="0" borderId="0" xfId="2" applyFont="1" applyFill="1" applyBorder="1" applyAlignment="1">
      <alignment horizontal="right"/>
    </xf>
    <xf numFmtId="0" fontId="11" fillId="0" borderId="20" xfId="0" applyFont="1" applyFill="1" applyBorder="1"/>
    <xf numFmtId="0" fontId="11" fillId="0" borderId="0" xfId="0" applyFont="1" applyFill="1" applyBorder="1" applyAlignment="1">
      <alignment horizontal="center"/>
    </xf>
    <xf numFmtId="0" fontId="22" fillId="0" borderId="0" xfId="0" applyFont="1" applyFill="1" applyAlignment="1"/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distributed"/>
    </xf>
    <xf numFmtId="0" fontId="11" fillId="0" borderId="0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left"/>
    </xf>
    <xf numFmtId="38" fontId="11" fillId="0" borderId="0" xfId="2" applyFont="1" applyFill="1" applyBorder="1" applyAlignment="1">
      <alignment horizontal="center"/>
    </xf>
    <xf numFmtId="0" fontId="23" fillId="0" borderId="0" xfId="0" applyFont="1" applyFill="1"/>
    <xf numFmtId="0" fontId="10" fillId="0" borderId="16" xfId="0" applyFont="1" applyFill="1" applyBorder="1" applyAlignment="1"/>
    <xf numFmtId="177" fontId="10" fillId="0" borderId="0" xfId="2" applyNumberFormat="1" applyFont="1" applyFill="1" applyAlignment="1">
      <alignment horizontal="right"/>
    </xf>
    <xf numFmtId="38" fontId="10" fillId="0" borderId="1" xfId="2" applyFont="1" applyFill="1" applyBorder="1" applyAlignment="1">
      <alignment horizontal="right"/>
    </xf>
    <xf numFmtId="177" fontId="10" fillId="0" borderId="1" xfId="0" applyNumberFormat="1" applyFont="1" applyFill="1" applyBorder="1"/>
    <xf numFmtId="177" fontId="11" fillId="0" borderId="0" xfId="0" applyNumberFormat="1" applyFont="1" applyFill="1" applyBorder="1"/>
    <xf numFmtId="177" fontId="11" fillId="0" borderId="0" xfId="0" applyNumberFormat="1" applyFont="1" applyFill="1" applyBorder="1" applyAlignment="1">
      <alignment horizontal="right"/>
    </xf>
    <xf numFmtId="0" fontId="10" fillId="0" borderId="24" xfId="0" applyFont="1" applyFill="1" applyBorder="1"/>
    <xf numFmtId="0" fontId="11" fillId="0" borderId="13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0" fontId="24" fillId="0" borderId="0" xfId="0" applyFont="1" applyFill="1" applyAlignment="1"/>
    <xf numFmtId="0" fontId="25" fillId="0" borderId="0" xfId="0" applyFont="1" applyFill="1"/>
    <xf numFmtId="0" fontId="10" fillId="0" borderId="22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distributed" vertical="center"/>
    </xf>
    <xf numFmtId="3" fontId="10" fillId="0" borderId="0" xfId="0" applyNumberFormat="1" applyFont="1" applyFill="1"/>
    <xf numFmtId="0" fontId="10" fillId="0" borderId="19" xfId="0" applyFont="1" applyFill="1" applyBorder="1" applyAlignment="1">
      <alignment horizontal="center" vertical="center"/>
    </xf>
    <xf numFmtId="38" fontId="10" fillId="0" borderId="0" xfId="2" applyFont="1" applyFill="1" applyAlignment="1">
      <alignment vertical="center"/>
    </xf>
    <xf numFmtId="40" fontId="10" fillId="0" borderId="0" xfId="2" applyNumberFormat="1" applyFont="1" applyFill="1" applyBorder="1" applyAlignment="1"/>
    <xf numFmtId="0" fontId="26" fillId="0" borderId="0" xfId="0" applyFont="1"/>
    <xf numFmtId="0" fontId="10" fillId="0" borderId="17" xfId="0" applyFont="1" applyBorder="1" applyAlignment="1">
      <alignment horizontal="distributed" justifyLastLine="1"/>
    </xf>
    <xf numFmtId="0" fontId="10" fillId="0" borderId="18" xfId="0" applyFont="1" applyBorder="1" applyAlignment="1">
      <alignment horizontal="distributed" justifyLastLine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distributed" justifyLastLine="1"/>
    </xf>
    <xf numFmtId="0" fontId="10" fillId="0" borderId="0" xfId="0" applyFont="1" applyAlignment="1">
      <alignment horizontal="distributed"/>
    </xf>
    <xf numFmtId="0" fontId="27" fillId="0" borderId="0" xfId="0" applyFont="1" applyFill="1" applyAlignment="1"/>
    <xf numFmtId="0" fontId="28" fillId="0" borderId="0" xfId="0" applyFont="1" applyFill="1"/>
    <xf numFmtId="0" fontId="22" fillId="0" borderId="0" xfId="0" applyFont="1" applyFill="1"/>
    <xf numFmtId="0" fontId="11" fillId="0" borderId="22" xfId="0" applyFont="1" applyFill="1" applyBorder="1" applyAlignment="1">
      <alignment vertical="center" textRotation="255"/>
    </xf>
    <xf numFmtId="0" fontId="10" fillId="0" borderId="9" xfId="0" applyFont="1" applyFill="1" applyBorder="1" applyAlignment="1">
      <alignment vertical="center" textRotation="255" wrapText="1"/>
    </xf>
    <xf numFmtId="0" fontId="10" fillId="0" borderId="12" xfId="0" applyFont="1" applyFill="1" applyBorder="1" applyAlignment="1">
      <alignment vertical="center" textRotation="255"/>
    </xf>
    <xf numFmtId="0" fontId="10" fillId="0" borderId="9" xfId="0" applyFont="1" applyFill="1" applyBorder="1" applyAlignment="1">
      <alignment vertical="center" textRotation="255"/>
    </xf>
    <xf numFmtId="0" fontId="10" fillId="0" borderId="9" xfId="0" applyFont="1" applyFill="1" applyBorder="1" applyAlignment="1">
      <alignment vertical="center" textRotation="255" shrinkToFit="1"/>
    </xf>
    <xf numFmtId="0" fontId="10" fillId="0" borderId="19" xfId="0" applyFont="1" applyFill="1" applyBorder="1" applyAlignment="1">
      <alignment vertical="center" textRotation="255"/>
    </xf>
    <xf numFmtId="0" fontId="11" fillId="0" borderId="11" xfId="0" applyFont="1" applyBorder="1"/>
    <xf numFmtId="38" fontId="10" fillId="0" borderId="0" xfId="2" applyFont="1" applyFill="1" applyBorder="1" applyAlignment="1"/>
    <xf numFmtId="38" fontId="10" fillId="0" borderId="0" xfId="2" applyFont="1" applyFill="1" applyBorder="1" applyAlignment="1">
      <alignment shrinkToFit="1"/>
    </xf>
    <xf numFmtId="0" fontId="12" fillId="0" borderId="16" xfId="0" applyFont="1" applyBorder="1"/>
    <xf numFmtId="0" fontId="12" fillId="0" borderId="0" xfId="0" applyFont="1"/>
    <xf numFmtId="0" fontId="10" fillId="0" borderId="15" xfId="0" applyFont="1" applyFill="1" applyBorder="1" applyAlignment="1">
      <alignment vertical="top" textRotation="255" wrapText="1"/>
    </xf>
    <xf numFmtId="0" fontId="10" fillId="0" borderId="15" xfId="0" applyFont="1" applyFill="1" applyBorder="1" applyAlignment="1">
      <alignment horizontal="center" vertical="top" textRotation="255" wrapText="1"/>
    </xf>
    <xf numFmtId="176" fontId="17" fillId="0" borderId="0" xfId="0" applyNumberFormat="1" applyFont="1" applyFill="1" applyAlignment="1">
      <alignment horizontal="right"/>
    </xf>
    <xf numFmtId="0" fontId="10" fillId="0" borderId="14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right"/>
    </xf>
    <xf numFmtId="0" fontId="10" fillId="0" borderId="11" xfId="0" applyFont="1" applyBorder="1" applyAlignment="1">
      <alignment horizontal="distributed" vertical="center" justifyLastLine="1"/>
    </xf>
    <xf numFmtId="0" fontId="10" fillId="0" borderId="12" xfId="0" applyFont="1" applyFill="1" applyBorder="1" applyAlignment="1">
      <alignment horizontal="distributed" justifyLastLine="1"/>
    </xf>
    <xf numFmtId="0" fontId="10" fillId="0" borderId="3" xfId="0" applyFont="1" applyFill="1" applyBorder="1"/>
    <xf numFmtId="0" fontId="10" fillId="0" borderId="6" xfId="0" applyFont="1" applyFill="1" applyBorder="1"/>
    <xf numFmtId="0" fontId="10" fillId="0" borderId="18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center"/>
    </xf>
    <xf numFmtId="0" fontId="29" fillId="0" borderId="0" xfId="0" applyFont="1" applyFill="1"/>
    <xf numFmtId="0" fontId="11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38" fontId="12" fillId="0" borderId="0" xfId="2" applyFont="1" applyFill="1" applyAlignment="1"/>
    <xf numFmtId="177" fontId="12" fillId="0" borderId="0" xfId="2" applyNumberFormat="1" applyFont="1" applyFill="1" applyAlignment="1"/>
    <xf numFmtId="0" fontId="12" fillId="0" borderId="0" xfId="0" applyFont="1" applyFill="1" applyAlignment="1">
      <alignment horizontal="right"/>
    </xf>
    <xf numFmtId="0" fontId="12" fillId="0" borderId="12" xfId="0" applyFont="1" applyFill="1" applyBorder="1"/>
    <xf numFmtId="0" fontId="12" fillId="0" borderId="0" xfId="0" applyFont="1" applyFill="1" applyBorder="1" applyAlignment="1">
      <alignment horizontal="right"/>
    </xf>
    <xf numFmtId="0" fontId="12" fillId="0" borderId="0" xfId="0" applyFont="1" applyFill="1"/>
    <xf numFmtId="0" fontId="11" fillId="0" borderId="2" xfId="0" applyFont="1" applyFill="1" applyBorder="1"/>
    <xf numFmtId="38" fontId="10" fillId="0" borderId="0" xfId="2" applyFont="1" applyFill="1" applyBorder="1" applyAlignment="1">
      <alignment horizontal="right"/>
    </xf>
    <xf numFmtId="38" fontId="10" fillId="0" borderId="16" xfId="2" applyFont="1" applyFill="1" applyBorder="1" applyAlignment="1">
      <alignment horizontal="right"/>
    </xf>
    <xf numFmtId="0" fontId="10" fillId="0" borderId="2" xfId="0" applyFont="1" applyFill="1" applyBorder="1" applyAlignment="1">
      <alignment horizontal="distributed" vertical="center" justifyLastLine="1"/>
    </xf>
    <xf numFmtId="0" fontId="10" fillId="0" borderId="5" xfId="0" applyFont="1" applyFill="1" applyBorder="1" applyAlignment="1">
      <alignment horizontal="distributed" vertical="center" justifyLastLine="1"/>
    </xf>
    <xf numFmtId="0" fontId="10" fillId="0" borderId="3" xfId="0" applyFont="1" applyFill="1" applyBorder="1" applyAlignment="1">
      <alignment horizontal="distributed" vertical="center" justifyLastLine="1"/>
    </xf>
    <xf numFmtId="0" fontId="10" fillId="0" borderId="6" xfId="0" applyFont="1" applyFill="1" applyBorder="1" applyAlignment="1">
      <alignment horizontal="distributed" vertical="center" justifyLastLine="1"/>
    </xf>
    <xf numFmtId="0" fontId="10" fillId="0" borderId="17" xfId="0" applyFont="1" applyFill="1" applyBorder="1" applyAlignment="1">
      <alignment horizontal="distributed" vertical="center" justifyLastLine="1"/>
    </xf>
    <xf numFmtId="0" fontId="10" fillId="0" borderId="18" xfId="0" applyFont="1" applyFill="1" applyBorder="1" applyAlignment="1">
      <alignment horizontal="distributed" vertical="center" justifyLastLine="1"/>
    </xf>
    <xf numFmtId="0" fontId="10" fillId="0" borderId="7" xfId="0" applyFont="1" applyFill="1" applyBorder="1" applyAlignment="1">
      <alignment horizontal="distributed" vertical="center" justifyLastLine="1"/>
    </xf>
    <xf numFmtId="0" fontId="21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justifyLastLine="1"/>
    </xf>
    <xf numFmtId="0" fontId="21" fillId="0" borderId="7" xfId="0" applyFont="1" applyFill="1" applyBorder="1" applyAlignment="1">
      <alignment horizontal="center" vertical="center" justifyLastLine="1"/>
    </xf>
    <xf numFmtId="0" fontId="21" fillId="0" borderId="14" xfId="0" applyFont="1" applyFill="1" applyBorder="1" applyAlignment="1">
      <alignment horizontal="center" vertical="center" justifyLastLine="1"/>
    </xf>
    <xf numFmtId="0" fontId="21" fillId="0" borderId="9" xfId="0" applyFont="1" applyFill="1" applyBorder="1" applyAlignment="1">
      <alignment horizontal="distributed" vertical="center" wrapText="1" justifyLastLine="1"/>
    </xf>
    <xf numFmtId="0" fontId="21" fillId="0" borderId="7" xfId="0" applyFont="1" applyFill="1" applyBorder="1" applyAlignment="1">
      <alignment horizontal="distributed" vertical="center" wrapText="1" justifyLastLine="1"/>
    </xf>
    <xf numFmtId="0" fontId="21" fillId="0" borderId="14" xfId="0" applyFont="1" applyFill="1" applyBorder="1" applyAlignment="1">
      <alignment horizontal="distributed" vertical="center" wrapText="1" justifyLastLine="1"/>
    </xf>
    <xf numFmtId="0" fontId="10" fillId="0" borderId="9" xfId="0" applyFont="1" applyFill="1" applyBorder="1" applyAlignment="1">
      <alignment horizontal="distributed" vertical="center" justifyLastLine="1"/>
    </xf>
    <xf numFmtId="0" fontId="10" fillId="0" borderId="14" xfId="0" applyFont="1" applyFill="1" applyBorder="1" applyAlignment="1">
      <alignment horizontal="distributed" vertical="center" justifyLastLine="1"/>
    </xf>
    <xf numFmtId="0" fontId="21" fillId="0" borderId="4" xfId="0" applyFont="1" applyFill="1" applyBorder="1" applyAlignment="1">
      <alignment horizontal="center" vertical="center" justifyLastLine="1"/>
    </xf>
    <xf numFmtId="0" fontId="21" fillId="0" borderId="8" xfId="0" applyFont="1" applyFill="1" applyBorder="1" applyAlignment="1">
      <alignment horizontal="center" vertical="center" justifyLastLine="1"/>
    </xf>
    <xf numFmtId="0" fontId="21" fillId="0" borderId="10" xfId="0" applyFont="1" applyFill="1" applyBorder="1" applyAlignment="1">
      <alignment horizontal="center" vertical="center" justifyLastLine="1"/>
    </xf>
    <xf numFmtId="0" fontId="10" fillId="0" borderId="10" xfId="0" applyFont="1" applyFill="1" applyBorder="1" applyAlignment="1">
      <alignment horizontal="distributed" vertical="center" justifyLastLine="1"/>
    </xf>
    <xf numFmtId="0" fontId="10" fillId="0" borderId="4" xfId="0" applyFont="1" applyFill="1" applyBorder="1" applyAlignment="1">
      <alignment horizontal="distributed" vertical="center" justifyLastLine="1"/>
    </xf>
    <xf numFmtId="0" fontId="10" fillId="0" borderId="8" xfId="0" applyFont="1" applyFill="1" applyBorder="1" applyAlignment="1">
      <alignment horizontal="distributed" vertical="center" justifyLastLine="1"/>
    </xf>
    <xf numFmtId="38" fontId="10" fillId="0" borderId="12" xfId="2" applyFont="1" applyFill="1" applyBorder="1" applyAlignment="1">
      <alignment horizontal="right"/>
    </xf>
    <xf numFmtId="38" fontId="17" fillId="0" borderId="0" xfId="2" applyFont="1" applyFill="1" applyBorder="1" applyAlignment="1">
      <alignment horizontal="right"/>
    </xf>
    <xf numFmtId="176" fontId="17" fillId="0" borderId="0" xfId="0" applyNumberFormat="1" applyFont="1" applyFill="1" applyBorder="1" applyAlignment="1">
      <alignment horizontal="right"/>
    </xf>
    <xf numFmtId="0" fontId="10" fillId="0" borderId="9" xfId="0" applyFont="1" applyFill="1" applyBorder="1" applyAlignment="1">
      <alignment horizontal="distributed" justifyLastLine="1"/>
    </xf>
    <xf numFmtId="0" fontId="10" fillId="0" borderId="7" xfId="0" applyFont="1" applyFill="1" applyBorder="1" applyAlignment="1">
      <alignment horizontal="distributed" justifyLastLine="1"/>
    </xf>
    <xf numFmtId="0" fontId="10" fillId="0" borderId="14" xfId="0" applyFont="1" applyFill="1" applyBorder="1" applyAlignment="1">
      <alignment horizontal="distributed" justifyLastLine="1"/>
    </xf>
    <xf numFmtId="0" fontId="10" fillId="0" borderId="12" xfId="0" applyFont="1" applyFill="1" applyBorder="1" applyAlignment="1">
      <alignment horizontal="distributed" justifyLastLine="1"/>
    </xf>
    <xf numFmtId="0" fontId="10" fillId="0" borderId="0" xfId="0" applyFont="1" applyFill="1" applyBorder="1" applyAlignment="1">
      <alignment horizontal="distributed" justifyLastLine="1"/>
    </xf>
    <xf numFmtId="176" fontId="10" fillId="0" borderId="0" xfId="0" applyNumberFormat="1" applyFont="1" applyFill="1" applyBorder="1" applyAlignment="1">
      <alignment horizontal="right"/>
    </xf>
    <xf numFmtId="0" fontId="10" fillId="0" borderId="10" xfId="0" applyFont="1" applyFill="1" applyBorder="1" applyAlignment="1">
      <alignment horizontal="center" vertical="center" justifyLastLine="1"/>
    </xf>
    <xf numFmtId="0" fontId="10" fillId="0" borderId="8" xfId="0" applyFont="1" applyFill="1" applyBorder="1" applyAlignment="1">
      <alignment horizontal="center" vertical="center" justifyLastLine="1"/>
    </xf>
    <xf numFmtId="0" fontId="10" fillId="0" borderId="4" xfId="0" applyFont="1" applyFill="1" applyBorder="1" applyAlignment="1">
      <alignment horizontal="center" vertical="center" justifyLastLine="1"/>
    </xf>
    <xf numFmtId="38" fontId="10" fillId="0" borderId="0" xfId="2" applyFont="1" applyFill="1" applyBorder="1" applyAlignment="1"/>
    <xf numFmtId="0" fontId="10" fillId="0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38" fontId="10" fillId="0" borderId="0" xfId="2" applyFont="1" applyFill="1" applyAlignment="1">
      <alignment horizontal="center"/>
    </xf>
    <xf numFmtId="38" fontId="10" fillId="0" borderId="0" xfId="2" applyFont="1" applyFill="1" applyBorder="1" applyAlignment="1">
      <alignment horizontal="center"/>
    </xf>
    <xf numFmtId="38" fontId="10" fillId="0" borderId="0" xfId="2" applyFont="1" applyFill="1" applyAlignment="1">
      <alignment horizontal="right"/>
    </xf>
    <xf numFmtId="0" fontId="10" fillId="0" borderId="10" xfId="0" applyFont="1" applyFill="1" applyBorder="1" applyAlignment="1">
      <alignment horizontal="distributed" justifyLastLine="1"/>
    </xf>
    <xf numFmtId="0" fontId="10" fillId="0" borderId="8" xfId="0" applyFont="1" applyFill="1" applyBorder="1" applyAlignment="1">
      <alignment horizontal="distributed" justifyLastLine="1"/>
    </xf>
    <xf numFmtId="0" fontId="10" fillId="0" borderId="4" xfId="0" applyFont="1" applyFill="1" applyBorder="1" applyAlignment="1">
      <alignment horizontal="distributed" justifyLastLine="1"/>
    </xf>
    <xf numFmtId="0" fontId="10" fillId="0" borderId="9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38" fontId="10" fillId="0" borderId="0" xfId="2" applyFont="1" applyFill="1" applyAlignment="1">
      <alignment horizontal="right" wrapText="1"/>
    </xf>
    <xf numFmtId="0" fontId="11" fillId="0" borderId="2" xfId="0" applyFont="1" applyFill="1" applyBorder="1" applyAlignment="1">
      <alignment horizontal="distributed" vertical="center" justifyLastLine="1"/>
    </xf>
    <xf numFmtId="0" fontId="11" fillId="0" borderId="3" xfId="0" applyFont="1" applyFill="1" applyBorder="1" applyAlignment="1">
      <alignment horizontal="distributed" vertical="center" justifyLastLine="1"/>
    </xf>
    <xf numFmtId="0" fontId="11" fillId="0" borderId="2" xfId="0" applyFont="1" applyFill="1" applyBorder="1" applyAlignment="1">
      <alignment horizontal="distributed" vertical="center" wrapText="1" justifyLastLine="1"/>
    </xf>
    <xf numFmtId="0" fontId="11" fillId="0" borderId="5" xfId="0" applyFont="1" applyFill="1" applyBorder="1" applyAlignment="1">
      <alignment horizontal="distributed" vertical="center" wrapText="1" justifyLastLine="1"/>
    </xf>
    <xf numFmtId="0" fontId="11" fillId="0" borderId="0" xfId="0" applyFont="1" applyFill="1" applyBorder="1" applyAlignment="1">
      <alignment horizontal="distributed" vertical="center" wrapText="1" justifyLastLine="1"/>
    </xf>
    <xf numFmtId="0" fontId="11" fillId="0" borderId="16" xfId="0" applyFont="1" applyFill="1" applyBorder="1" applyAlignment="1">
      <alignment horizontal="distributed" vertical="center" wrapText="1" justifyLastLine="1"/>
    </xf>
    <xf numFmtId="0" fontId="11" fillId="0" borderId="3" xfId="0" applyFont="1" applyFill="1" applyBorder="1" applyAlignment="1">
      <alignment horizontal="distributed" vertical="center" wrapText="1" justifyLastLine="1"/>
    </xf>
    <xf numFmtId="0" fontId="11" fillId="0" borderId="6" xfId="0" applyFont="1" applyFill="1" applyBorder="1" applyAlignment="1">
      <alignment horizontal="distributed" vertical="center" wrapText="1" justifyLastLine="1"/>
    </xf>
    <xf numFmtId="0" fontId="11" fillId="0" borderId="17" xfId="0" applyFont="1" applyFill="1" applyBorder="1" applyAlignment="1">
      <alignment horizontal="distributed" vertical="center" wrapText="1" justifyLastLine="1"/>
    </xf>
    <xf numFmtId="0" fontId="11" fillId="0" borderId="12" xfId="0" applyFont="1" applyFill="1" applyBorder="1" applyAlignment="1">
      <alignment horizontal="distributed" vertical="center" wrapText="1" justifyLastLine="1"/>
    </xf>
    <xf numFmtId="0" fontId="11" fillId="0" borderId="18" xfId="0" applyFont="1" applyFill="1" applyBorder="1" applyAlignment="1">
      <alignment horizontal="distributed" vertical="center" wrapText="1" justifyLastLine="1"/>
    </xf>
    <xf numFmtId="0" fontId="11" fillId="0" borderId="5" xfId="0" applyFont="1" applyFill="1" applyBorder="1" applyAlignment="1">
      <alignment horizontal="distributed" vertical="center" justifyLastLine="1"/>
    </xf>
    <xf numFmtId="0" fontId="11" fillId="0" borderId="6" xfId="0" applyFont="1" applyFill="1" applyBorder="1" applyAlignment="1">
      <alignment horizontal="distributed" vertical="center" justifyLastLine="1"/>
    </xf>
    <xf numFmtId="0" fontId="11" fillId="0" borderId="21" xfId="0" applyFont="1" applyFill="1" applyBorder="1" applyAlignment="1">
      <alignment horizontal="distributed" vertical="center" justifyLastLine="1"/>
    </xf>
    <xf numFmtId="0" fontId="11" fillId="0" borderId="19" xfId="0" applyFont="1" applyFill="1" applyBorder="1" applyAlignment="1">
      <alignment horizontal="distributed" vertical="center" justifyLastLine="1"/>
    </xf>
    <xf numFmtId="38" fontId="11" fillId="0" borderId="0" xfId="2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/>
    </xf>
    <xf numFmtId="38" fontId="11" fillId="0" borderId="12" xfId="2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38" fontId="11" fillId="0" borderId="0" xfId="2" applyNumberFormat="1" applyFont="1" applyFill="1" applyAlignment="1">
      <alignment horizontal="right"/>
    </xf>
    <xf numFmtId="38" fontId="11" fillId="0" borderId="0" xfId="2" applyFont="1" applyFill="1" applyBorder="1" applyAlignment="1"/>
    <xf numFmtId="38" fontId="11" fillId="0" borderId="0" xfId="2" applyFont="1" applyFill="1" applyAlignment="1"/>
    <xf numFmtId="0" fontId="11" fillId="0" borderId="7" xfId="0" applyFont="1" applyFill="1" applyBorder="1" applyAlignment="1">
      <alignment horizontal="distributed" vertical="center" justifyLastLine="1"/>
    </xf>
    <xf numFmtId="0" fontId="11" fillId="0" borderId="14" xfId="0" applyFont="1" applyFill="1" applyBorder="1" applyAlignment="1">
      <alignment horizontal="distributed" vertical="center" justifyLastLine="1"/>
    </xf>
    <xf numFmtId="0" fontId="11" fillId="0" borderId="9" xfId="0" applyFont="1" applyFill="1" applyBorder="1" applyAlignment="1">
      <alignment horizontal="distributed" vertical="center" justifyLastLine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1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8" fontId="5" fillId="0" borderId="0" xfId="2" applyFont="1" applyFill="1" applyAlignment="1">
      <alignment horizontal="right"/>
    </xf>
    <xf numFmtId="38" fontId="5" fillId="0" borderId="16" xfId="2" applyFont="1" applyFill="1" applyBorder="1" applyAlignment="1">
      <alignment horizontal="right"/>
    </xf>
    <xf numFmtId="0" fontId="3" fillId="0" borderId="2" xfId="0" applyFont="1" applyFill="1" applyBorder="1" applyAlignment="1">
      <alignment horizontal="distributed" vertical="center" wrapText="1" justifyLastLine="1"/>
    </xf>
    <xf numFmtId="0" fontId="3" fillId="0" borderId="5" xfId="0" applyFont="1" applyFill="1" applyBorder="1" applyAlignment="1">
      <alignment horizontal="distributed" vertical="center" wrapText="1" justifyLastLine="1"/>
    </xf>
    <xf numFmtId="0" fontId="3" fillId="0" borderId="0" xfId="0" applyFont="1" applyFill="1" applyBorder="1" applyAlignment="1">
      <alignment horizontal="distributed" vertical="center" wrapText="1" justifyLastLine="1"/>
    </xf>
    <xf numFmtId="0" fontId="3" fillId="0" borderId="16" xfId="0" applyFont="1" applyFill="1" applyBorder="1" applyAlignment="1">
      <alignment horizontal="distributed" vertical="center" wrapText="1" justifyLastLine="1"/>
    </xf>
    <xf numFmtId="0" fontId="3" fillId="0" borderId="3" xfId="0" applyFont="1" applyFill="1" applyBorder="1" applyAlignment="1">
      <alignment horizontal="distributed" vertical="center" wrapText="1" justifyLastLine="1"/>
    </xf>
    <xf numFmtId="0" fontId="3" fillId="0" borderId="6" xfId="0" applyFont="1" applyFill="1" applyBorder="1" applyAlignment="1">
      <alignment horizontal="distributed" vertical="center" wrapText="1" justifyLastLine="1"/>
    </xf>
    <xf numFmtId="0" fontId="3" fillId="0" borderId="17" xfId="0" applyFont="1" applyFill="1" applyBorder="1" applyAlignment="1">
      <alignment horizontal="distributed" vertical="center" wrapText="1" justifyLastLine="1"/>
    </xf>
    <xf numFmtId="0" fontId="3" fillId="0" borderId="12" xfId="0" applyFont="1" applyFill="1" applyBorder="1" applyAlignment="1">
      <alignment horizontal="distributed" vertical="center" wrapText="1" justifyLastLine="1"/>
    </xf>
    <xf numFmtId="0" fontId="3" fillId="0" borderId="18" xfId="0" applyFont="1" applyFill="1" applyBorder="1" applyAlignment="1">
      <alignment horizontal="distributed" vertical="center" wrapText="1" justifyLastLine="1"/>
    </xf>
    <xf numFmtId="0" fontId="3" fillId="0" borderId="0" xfId="0" applyFont="1" applyFill="1" applyBorder="1" applyAlignment="1">
      <alignment horizontal="center"/>
    </xf>
    <xf numFmtId="0" fontId="3" fillId="0" borderId="9" xfId="0" applyFont="1" applyBorder="1" applyAlignment="1">
      <alignment horizontal="distributed" justifyLastLine="1"/>
    </xf>
    <xf numFmtId="0" fontId="3" fillId="0" borderId="7" xfId="0" applyFont="1" applyBorder="1" applyAlignment="1">
      <alignment horizontal="distributed" justifyLastLine="1"/>
    </xf>
    <xf numFmtId="0" fontId="3" fillId="0" borderId="14" xfId="0" applyFont="1" applyBorder="1" applyAlignment="1">
      <alignment horizontal="distributed" justifyLastLine="1"/>
    </xf>
    <xf numFmtId="38" fontId="3" fillId="3" borderId="12" xfId="2" applyFont="1" applyFill="1" applyBorder="1" applyAlignment="1"/>
    <xf numFmtId="38" fontId="3" fillId="3" borderId="0" xfId="2" applyFont="1" applyFill="1" applyBorder="1" applyAlignment="1"/>
    <xf numFmtId="38" fontId="3" fillId="2" borderId="0" xfId="2" applyFont="1" applyFill="1" applyBorder="1" applyAlignment="1">
      <alignment horizontal="center"/>
    </xf>
    <xf numFmtId="38" fontId="5" fillId="0" borderId="12" xfId="2" applyFont="1" applyFill="1" applyBorder="1" applyAlignment="1">
      <alignment horizontal="right"/>
    </xf>
    <xf numFmtId="0" fontId="5" fillId="0" borderId="16" xfId="0" applyFont="1" applyBorder="1" applyAlignment="1">
      <alignment horizontal="center"/>
    </xf>
    <xf numFmtId="38" fontId="5" fillId="0" borderId="0" xfId="2" applyFont="1" applyFill="1" applyBorder="1" applyAlignment="1">
      <alignment horizontal="right"/>
    </xf>
    <xf numFmtId="0" fontId="3" fillId="0" borderId="16" xfId="0" applyFont="1" applyBorder="1" applyAlignment="1">
      <alignment horizontal="center"/>
    </xf>
    <xf numFmtId="0" fontId="3" fillId="3" borderId="12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38" fontId="3" fillId="3" borderId="12" xfId="2" applyFont="1" applyFill="1" applyBorder="1" applyAlignment="1">
      <alignment horizontal="right"/>
    </xf>
    <xf numFmtId="38" fontId="3" fillId="2" borderId="0" xfId="2" applyFont="1" applyFill="1" applyBorder="1" applyAlignment="1">
      <alignment horizontal="right"/>
    </xf>
    <xf numFmtId="38" fontId="3" fillId="2" borderId="0" xfId="2" applyNumberFormat="1" applyFont="1" applyFill="1" applyAlignment="1">
      <alignment horizontal="right"/>
    </xf>
    <xf numFmtId="38" fontId="5" fillId="2" borderId="0" xfId="2" applyFont="1" applyFill="1" applyAlignment="1">
      <alignment horizontal="right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0" fontId="5" fillId="0" borderId="16" xfId="0" applyFont="1" applyBorder="1" applyAlignment="1"/>
    <xf numFmtId="38" fontId="5" fillId="2" borderId="12" xfId="2" applyFont="1" applyFill="1" applyBorder="1" applyAlignment="1">
      <alignment horizontal="right"/>
    </xf>
    <xf numFmtId="38" fontId="5" fillId="2" borderId="0" xfId="2" applyFont="1" applyFill="1" applyBorder="1" applyAlignment="1">
      <alignment horizontal="right"/>
    </xf>
    <xf numFmtId="177" fontId="5" fillId="2" borderId="0" xfId="2" applyNumberFormat="1" applyFont="1" applyFill="1" applyAlignment="1">
      <alignment horizontal="right"/>
    </xf>
    <xf numFmtId="177" fontId="5" fillId="3" borderId="0" xfId="2" applyNumberFormat="1" applyFont="1" applyFill="1" applyAlignment="1">
      <alignment horizontal="right"/>
    </xf>
    <xf numFmtId="0" fontId="5" fillId="0" borderId="15" xfId="0" applyFont="1" applyFill="1" applyBorder="1" applyAlignment="1">
      <alignment horizontal="distributed" justifyLastLine="1"/>
    </xf>
    <xf numFmtId="0" fontId="5" fillId="0" borderId="11" xfId="0" applyFont="1" applyBorder="1" applyAlignment="1">
      <alignment horizontal="distributed" justifyLastLine="1"/>
    </xf>
    <xf numFmtId="0" fontId="5" fillId="0" borderId="24" xfId="0" applyFont="1" applyBorder="1" applyAlignment="1">
      <alignment horizontal="distributed" justifyLastLine="1"/>
    </xf>
    <xf numFmtId="0" fontId="5" fillId="0" borderId="18" xfId="0" applyFont="1" applyBorder="1" applyAlignment="1">
      <alignment horizontal="distributed" justifyLastLine="1"/>
    </xf>
    <xf numFmtId="0" fontId="5" fillId="0" borderId="3" xfId="0" applyFont="1" applyBorder="1" applyAlignment="1">
      <alignment horizontal="distributed" justifyLastLine="1"/>
    </xf>
    <xf numFmtId="0" fontId="3" fillId="0" borderId="13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38" fontId="3" fillId="2" borderId="0" xfId="2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38" fontId="3" fillId="3" borderId="0" xfId="2" applyFont="1" applyFill="1" applyBorder="1" applyAlignment="1">
      <alignment horizontal="right"/>
    </xf>
    <xf numFmtId="38" fontId="3" fillId="3" borderId="0" xfId="2" applyFont="1" applyFill="1" applyAlignment="1">
      <alignment horizontal="right"/>
    </xf>
    <xf numFmtId="0" fontId="3" fillId="0" borderId="17" xfId="0" applyFont="1" applyBorder="1" applyAlignment="1">
      <alignment horizontal="distributed" justifyLastLine="1"/>
    </xf>
    <xf numFmtId="0" fontId="3" fillId="0" borderId="2" xfId="0" applyFont="1" applyBorder="1" applyAlignment="1">
      <alignment horizontal="distributed" justifyLastLine="1"/>
    </xf>
    <xf numFmtId="0" fontId="3" fillId="0" borderId="18" xfId="0" applyFont="1" applyBorder="1" applyAlignment="1">
      <alignment horizontal="distributed" justifyLastLine="1"/>
    </xf>
    <xf numFmtId="0" fontId="3" fillId="0" borderId="3" xfId="0" applyFont="1" applyBorder="1" applyAlignment="1">
      <alignment horizontal="distributed" justifyLastLine="1"/>
    </xf>
    <xf numFmtId="0" fontId="3" fillId="0" borderId="24" xfId="0" applyFont="1" applyBorder="1" applyAlignment="1">
      <alignment horizontal="distributed" justifyLastLine="1"/>
    </xf>
    <xf numFmtId="0" fontId="3" fillId="0" borderId="4" xfId="0" applyFont="1" applyBorder="1" applyAlignment="1">
      <alignment horizontal="distributed" justifyLastLine="1"/>
    </xf>
    <xf numFmtId="0" fontId="3" fillId="0" borderId="8" xfId="0" applyFont="1" applyBorder="1" applyAlignment="1">
      <alignment horizontal="distributed" justifyLastLine="1"/>
    </xf>
    <xf numFmtId="0" fontId="3" fillId="0" borderId="12" xfId="0" applyFont="1" applyBorder="1" applyAlignment="1">
      <alignment horizontal="distributed" justifyLastLine="1"/>
    </xf>
    <xf numFmtId="0" fontId="3" fillId="0" borderId="0" xfId="0" applyFont="1" applyBorder="1" applyAlignment="1">
      <alignment horizontal="distributed" justifyLastLine="1"/>
    </xf>
    <xf numFmtId="0" fontId="3" fillId="0" borderId="6" xfId="0" applyFont="1" applyBorder="1" applyAlignment="1">
      <alignment horizontal="distributed" justifyLastLine="1"/>
    </xf>
    <xf numFmtId="0" fontId="3" fillId="0" borderId="4" xfId="0" applyFont="1" applyBorder="1" applyAlignment="1">
      <alignment horizontal="center" justifyLastLine="1"/>
    </xf>
    <xf numFmtId="0" fontId="3" fillId="0" borderId="10" xfId="0" applyFont="1" applyBorder="1" applyAlignment="1">
      <alignment horizontal="distributed" justifyLastLine="1"/>
    </xf>
    <xf numFmtId="0" fontId="3" fillId="0" borderId="1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38" fontId="5" fillId="3" borderId="12" xfId="2" applyFont="1" applyFill="1" applyBorder="1" applyAlignment="1">
      <alignment horizontal="right"/>
    </xf>
    <xf numFmtId="38" fontId="5" fillId="3" borderId="0" xfId="2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center" vertical="center" justifyLastLine="1"/>
    </xf>
    <xf numFmtId="0" fontId="5" fillId="0" borderId="5" xfId="0" applyFont="1" applyFill="1" applyBorder="1" applyAlignment="1">
      <alignment horizontal="center" vertical="center" justifyLastLine="1"/>
    </xf>
    <xf numFmtId="0" fontId="5" fillId="0" borderId="0" xfId="0" applyFont="1" applyFill="1" applyBorder="1" applyAlignment="1">
      <alignment horizontal="center" vertical="center" justifyLastLine="1"/>
    </xf>
    <xf numFmtId="0" fontId="5" fillId="0" borderId="16" xfId="0" applyFont="1" applyFill="1" applyBorder="1" applyAlignment="1">
      <alignment horizontal="center" vertical="center" justifyLastLine="1"/>
    </xf>
    <xf numFmtId="0" fontId="5" fillId="0" borderId="3" xfId="0" applyFont="1" applyFill="1" applyBorder="1" applyAlignment="1">
      <alignment horizontal="center" vertical="center" justifyLastLine="1"/>
    </xf>
    <xf numFmtId="0" fontId="5" fillId="0" borderId="6" xfId="0" applyFont="1" applyFill="1" applyBorder="1" applyAlignment="1">
      <alignment horizontal="center" vertical="center" justifyLastLine="1"/>
    </xf>
    <xf numFmtId="0" fontId="5" fillId="0" borderId="17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18" xfId="0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23" xfId="0" applyFont="1" applyBorder="1" applyAlignment="1">
      <alignment horizontal="distributed" vertical="center" justifyLastLine="1"/>
    </xf>
    <xf numFmtId="0" fontId="5" fillId="0" borderId="25" xfId="0" applyFont="1" applyBorder="1" applyAlignment="1">
      <alignment horizontal="distributed" vertical="center" justifyLastLine="1"/>
    </xf>
    <xf numFmtId="0" fontId="5" fillId="0" borderId="19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8" fontId="5" fillId="0" borderId="13" xfId="2" applyFont="1" applyBorder="1" applyAlignment="1">
      <alignment horizontal="right"/>
    </xf>
    <xf numFmtId="38" fontId="5" fillId="0" borderId="1" xfId="2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177" fontId="5" fillId="0" borderId="0" xfId="2" applyNumberFormat="1" applyFont="1" applyAlignment="1">
      <alignment horizontal="right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14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distributed" justifyLastLine="1"/>
    </xf>
    <xf numFmtId="0" fontId="5" fillId="0" borderId="7" xfId="0" applyFont="1" applyFill="1" applyBorder="1" applyAlignment="1">
      <alignment horizontal="distributed" justifyLastLine="1"/>
    </xf>
    <xf numFmtId="0" fontId="5" fillId="0" borderId="14" xfId="0" applyFont="1" applyFill="1" applyBorder="1" applyAlignment="1">
      <alignment horizontal="distributed" justifyLastLine="1"/>
    </xf>
    <xf numFmtId="0" fontId="5" fillId="0" borderId="9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23" xfId="0" applyFont="1" applyBorder="1" applyAlignment="1">
      <alignment horizontal="distributed" justifyLastLine="1"/>
    </xf>
    <xf numFmtId="0" fontId="5" fillId="0" borderId="6" xfId="0" applyFont="1" applyBorder="1" applyAlignment="1">
      <alignment horizontal="distributed" justifyLastLine="1"/>
    </xf>
    <xf numFmtId="0" fontId="5" fillId="0" borderId="25" xfId="0" applyFont="1" applyBorder="1" applyAlignment="1">
      <alignment horizontal="distributed" justifyLastLine="1"/>
    </xf>
    <xf numFmtId="0" fontId="5" fillId="0" borderId="19" xfId="0" applyFont="1" applyFill="1" applyBorder="1" applyAlignment="1">
      <alignment horizontal="distributed" justifyLastLine="1"/>
    </xf>
    <xf numFmtId="0" fontId="5" fillId="0" borderId="25" xfId="0" applyFont="1" applyBorder="1" applyAlignment="1">
      <alignment horizontal="center" justifyLastLine="1"/>
    </xf>
    <xf numFmtId="0" fontId="5" fillId="0" borderId="19" xfId="0" applyFont="1" applyBorder="1" applyAlignment="1">
      <alignment horizontal="center" justifyLastLine="1"/>
    </xf>
    <xf numFmtId="0" fontId="15" fillId="0" borderId="0" xfId="0" applyFont="1" applyFill="1" applyAlignment="1">
      <alignment horizontal="right"/>
    </xf>
    <xf numFmtId="38" fontId="10" fillId="0" borderId="0" xfId="2" applyFont="1" applyFill="1" applyBorder="1" applyAlignment="1">
      <alignment horizontal="right" shrinkToFit="1"/>
    </xf>
    <xf numFmtId="0" fontId="10" fillId="0" borderId="2" xfId="0" applyFont="1" applyFill="1" applyBorder="1" applyAlignment="1">
      <alignment horizontal="center" vertical="center" justifyLastLine="1"/>
    </xf>
    <xf numFmtId="0" fontId="10" fillId="0" borderId="5" xfId="0" applyFont="1" applyFill="1" applyBorder="1" applyAlignment="1">
      <alignment horizontal="center" vertical="center" justifyLastLine="1"/>
    </xf>
    <xf numFmtId="0" fontId="10" fillId="0" borderId="0" xfId="0" applyFont="1" applyFill="1" applyBorder="1" applyAlignment="1">
      <alignment horizontal="center" vertical="center" justifyLastLine="1"/>
    </xf>
    <xf numFmtId="0" fontId="10" fillId="0" borderId="16" xfId="0" applyFont="1" applyFill="1" applyBorder="1" applyAlignment="1">
      <alignment horizontal="center" vertical="center" justifyLastLine="1"/>
    </xf>
    <xf numFmtId="0" fontId="10" fillId="0" borderId="3" xfId="0" applyFont="1" applyFill="1" applyBorder="1" applyAlignment="1">
      <alignment horizontal="center" vertical="center" justifyLastLine="1"/>
    </xf>
    <xf numFmtId="0" fontId="10" fillId="0" borderId="6" xfId="0" applyFont="1" applyFill="1" applyBorder="1" applyAlignment="1">
      <alignment horizontal="center" vertical="center" justifyLastLine="1"/>
    </xf>
    <xf numFmtId="0" fontId="10" fillId="0" borderId="11" xfId="0" applyFont="1" applyFill="1" applyBorder="1" applyAlignment="1">
      <alignment horizontal="distributed" justifyLastLine="1"/>
    </xf>
    <xf numFmtId="0" fontId="10" fillId="0" borderId="23" xfId="0" applyFont="1" applyFill="1" applyBorder="1" applyAlignment="1">
      <alignment horizontal="distributed" justifyLastLine="1"/>
    </xf>
    <xf numFmtId="0" fontId="10" fillId="0" borderId="18" xfId="0" applyFont="1" applyFill="1" applyBorder="1" applyAlignment="1">
      <alignment horizontal="distributed" justifyLastLine="1"/>
    </xf>
    <xf numFmtId="0" fontId="10" fillId="0" borderId="6" xfId="0" applyFont="1" applyFill="1" applyBorder="1" applyAlignment="1">
      <alignment horizontal="distributed" justifyLastLine="1"/>
    </xf>
    <xf numFmtId="0" fontId="10" fillId="0" borderId="25" xfId="0" applyFont="1" applyFill="1" applyBorder="1" applyAlignment="1">
      <alignment horizontal="distributed" justifyLastLine="1"/>
    </xf>
    <xf numFmtId="0" fontId="10" fillId="0" borderId="19" xfId="0" applyFont="1" applyFill="1" applyBorder="1" applyAlignment="1">
      <alignment horizontal="distributed" justifyLastLine="1"/>
    </xf>
    <xf numFmtId="0" fontId="10" fillId="0" borderId="15" xfId="0" applyFont="1" applyFill="1" applyBorder="1" applyAlignment="1">
      <alignment horizontal="distributed" justifyLastLine="1"/>
    </xf>
    <xf numFmtId="0" fontId="10" fillId="0" borderId="25" xfId="0" applyFont="1" applyFill="1" applyBorder="1" applyAlignment="1">
      <alignment horizontal="center" justifyLastLine="1"/>
    </xf>
    <xf numFmtId="0" fontId="10" fillId="0" borderId="19" xfId="0" applyFont="1" applyFill="1" applyBorder="1" applyAlignment="1">
      <alignment horizontal="center" justifyLastLine="1"/>
    </xf>
    <xf numFmtId="0" fontId="10" fillId="0" borderId="11" xfId="0" applyFont="1" applyFill="1" applyBorder="1" applyAlignment="1">
      <alignment horizontal="distributed" vertical="center" justifyLastLine="1"/>
    </xf>
    <xf numFmtId="0" fontId="10" fillId="0" borderId="23" xfId="0" applyFont="1" applyFill="1" applyBorder="1" applyAlignment="1">
      <alignment horizontal="distributed" vertical="center" justifyLastLine="1"/>
    </xf>
    <xf numFmtId="0" fontId="10" fillId="0" borderId="25" xfId="0" applyFont="1" applyFill="1" applyBorder="1" applyAlignment="1">
      <alignment horizontal="distributed" vertical="center" justifyLastLine="1"/>
    </xf>
    <xf numFmtId="0" fontId="10" fillId="0" borderId="19" xfId="0" applyFont="1" applyFill="1" applyBorder="1" applyAlignment="1">
      <alignment horizontal="distributed" vertical="center" justifyLastLine="1"/>
    </xf>
    <xf numFmtId="0" fontId="10" fillId="0" borderId="0" xfId="0" applyFont="1" applyFill="1" applyBorder="1" applyAlignment="1">
      <alignment horizontal="right"/>
    </xf>
    <xf numFmtId="177" fontId="10" fillId="0" borderId="0" xfId="2" applyNumberFormat="1" applyFont="1" applyFill="1" applyBorder="1" applyAlignment="1">
      <alignment horizontal="right"/>
    </xf>
    <xf numFmtId="38" fontId="10" fillId="0" borderId="13" xfId="2" applyFont="1" applyFill="1" applyBorder="1" applyAlignment="1">
      <alignment horizontal="right"/>
    </xf>
    <xf numFmtId="38" fontId="10" fillId="0" borderId="1" xfId="2" applyFont="1" applyFill="1" applyBorder="1" applyAlignment="1">
      <alignment horizontal="right"/>
    </xf>
    <xf numFmtId="177" fontId="10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177" fontId="10" fillId="0" borderId="0" xfId="2" applyNumberFormat="1" applyFont="1" applyFill="1" applyAlignment="1">
      <alignment horizontal="right"/>
    </xf>
    <xf numFmtId="0" fontId="10" fillId="0" borderId="24" xfId="0" applyFont="1" applyFill="1" applyBorder="1" applyAlignment="1">
      <alignment horizontal="distributed" justifyLastLine="1"/>
    </xf>
    <xf numFmtId="0" fontId="10" fillId="0" borderId="3" xfId="0" applyFont="1" applyFill="1" applyBorder="1" applyAlignment="1">
      <alignment horizontal="distributed" justifyLastLine="1"/>
    </xf>
    <xf numFmtId="38" fontId="10" fillId="0" borderId="12" xfId="2" applyFont="1" applyFill="1" applyBorder="1" applyAlignment="1">
      <alignment horizontal="center" vertical="center"/>
    </xf>
    <xf numFmtId="38" fontId="10" fillId="0" borderId="0" xfId="2" applyFont="1" applyFill="1" applyBorder="1" applyAlignment="1">
      <alignment horizontal="center" vertical="center"/>
    </xf>
    <xf numFmtId="38" fontId="10" fillId="0" borderId="0" xfId="2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distributed" vertical="top"/>
    </xf>
    <xf numFmtId="0" fontId="10" fillId="0" borderId="6" xfId="0" applyFont="1" applyFill="1" applyBorder="1" applyAlignment="1">
      <alignment horizontal="distributed" vertical="top"/>
    </xf>
    <xf numFmtId="0" fontId="5" fillId="2" borderId="0" xfId="0" applyFont="1" applyFill="1" applyAlignment="1">
      <alignment horizontal="right"/>
    </xf>
    <xf numFmtId="0" fontId="5" fillId="3" borderId="0" xfId="0" applyFont="1" applyFill="1" applyAlignment="1">
      <alignment horizontal="right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5" fillId="0" borderId="0" xfId="0" applyFont="1" applyAlignment="1">
      <alignment horizontal="distributed" justifyLastLine="1"/>
    </xf>
    <xf numFmtId="0" fontId="5" fillId="0" borderId="16" xfId="0" applyFont="1" applyBorder="1" applyAlignment="1">
      <alignment horizontal="distributed" justifyLastLine="1"/>
    </xf>
    <xf numFmtId="0" fontId="5" fillId="2" borderId="0" xfId="0" applyFont="1" applyFill="1" applyAlignment="1">
      <alignment horizontal="center"/>
    </xf>
    <xf numFmtId="0" fontId="5" fillId="0" borderId="2" xfId="0" applyFont="1" applyBorder="1" applyAlignment="1">
      <alignment horizontal="distributed" justifyLastLine="1"/>
    </xf>
    <xf numFmtId="0" fontId="5" fillId="0" borderId="5" xfId="0" applyFont="1" applyBorder="1" applyAlignment="1">
      <alignment horizontal="distributed" justifyLastLine="1"/>
    </xf>
    <xf numFmtId="0" fontId="5" fillId="0" borderId="17" xfId="0" applyFont="1" applyBorder="1" applyAlignment="1">
      <alignment horizontal="distributed" justifyLastLine="1"/>
    </xf>
    <xf numFmtId="0" fontId="5" fillId="0" borderId="10" xfId="0" applyFont="1" applyFill="1" applyBorder="1" applyAlignment="1">
      <alignment horizontal="distributed" justifyLastLine="1"/>
    </xf>
    <xf numFmtId="0" fontId="5" fillId="0" borderId="8" xfId="0" applyFont="1" applyFill="1" applyBorder="1" applyAlignment="1">
      <alignment horizontal="distributed" justifyLastLine="1"/>
    </xf>
    <xf numFmtId="0" fontId="5" fillId="0" borderId="4" xfId="0" applyFont="1" applyFill="1" applyBorder="1" applyAlignment="1">
      <alignment horizontal="distributed" justifyLastLine="1"/>
    </xf>
    <xf numFmtId="38" fontId="5" fillId="0" borderId="0" xfId="2" applyFont="1" applyFill="1" applyAlignment="1"/>
    <xf numFmtId="0" fontId="5" fillId="0" borderId="10" xfId="0" applyFont="1" applyBorder="1" applyAlignment="1"/>
    <xf numFmtId="0" fontId="5" fillId="0" borderId="8" xfId="0" applyFont="1" applyBorder="1" applyAlignment="1"/>
    <xf numFmtId="0" fontId="5" fillId="0" borderId="1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0" fontId="10" fillId="0" borderId="2" xfId="0" applyFont="1" applyFill="1" applyBorder="1" applyAlignment="1">
      <alignment horizontal="distributed" vertical="center" wrapText="1"/>
    </xf>
    <xf numFmtId="0" fontId="10" fillId="0" borderId="5" xfId="0" applyFont="1" applyFill="1" applyBorder="1" applyAlignment="1">
      <alignment horizontal="distributed" vertical="center"/>
    </xf>
    <xf numFmtId="0" fontId="10" fillId="0" borderId="3" xfId="0" applyFont="1" applyFill="1" applyBorder="1" applyAlignment="1">
      <alignment horizontal="distributed" vertical="center"/>
    </xf>
    <xf numFmtId="0" fontId="10" fillId="0" borderId="6" xfId="0" applyFont="1" applyFill="1" applyBorder="1" applyAlignment="1">
      <alignment horizontal="distributed" vertical="center"/>
    </xf>
    <xf numFmtId="0" fontId="10" fillId="0" borderId="17" xfId="0" applyFont="1" applyFill="1" applyBorder="1" applyAlignment="1">
      <alignment horizontal="distributed" vertical="center" wrapText="1"/>
    </xf>
    <xf numFmtId="0" fontId="10" fillId="0" borderId="18" xfId="0" applyFont="1" applyFill="1" applyBorder="1" applyAlignment="1">
      <alignment horizontal="distributed" vertical="center"/>
    </xf>
    <xf numFmtId="0" fontId="10" fillId="0" borderId="0" xfId="0" applyFont="1" applyAlignment="1">
      <alignment horizontal="distributed" justifyLastLine="1"/>
    </xf>
    <xf numFmtId="0" fontId="10" fillId="0" borderId="16" xfId="0" applyFont="1" applyBorder="1" applyAlignment="1">
      <alignment horizontal="distributed" justifyLastLine="1"/>
    </xf>
    <xf numFmtId="0" fontId="10" fillId="0" borderId="0" xfId="0" applyFont="1" applyFill="1" applyBorder="1" applyAlignment="1"/>
    <xf numFmtId="0" fontId="10" fillId="0" borderId="17" xfId="0" applyFont="1" applyFill="1" applyBorder="1" applyAlignment="1">
      <alignment horizontal="center" vertical="top" textRotation="255" wrapText="1"/>
    </xf>
    <xf numFmtId="0" fontId="10" fillId="0" borderId="18" xfId="0" applyFont="1" applyFill="1" applyBorder="1" applyAlignment="1">
      <alignment horizontal="center" vertical="top" textRotation="255" wrapText="1"/>
    </xf>
    <xf numFmtId="0" fontId="10" fillId="0" borderId="21" xfId="0" applyFont="1" applyFill="1" applyBorder="1" applyAlignment="1">
      <alignment horizontal="center" vertical="top" textRotation="255" wrapText="1"/>
    </xf>
    <xf numFmtId="0" fontId="10" fillId="0" borderId="19" xfId="0" applyFont="1" applyFill="1" applyBorder="1" applyAlignment="1">
      <alignment horizontal="center" vertical="top" textRotation="255" wrapText="1"/>
    </xf>
    <xf numFmtId="0" fontId="11" fillId="0" borderId="0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distributed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5" fillId="0" borderId="5" xfId="0" applyFont="1" applyFill="1" applyBorder="1" applyAlignment="1">
      <alignment horizontal="distributed" vertical="center" wrapText="1"/>
    </xf>
    <xf numFmtId="0" fontId="15" fillId="0" borderId="18" xfId="0" applyFont="1" applyFill="1" applyBorder="1" applyAlignment="1">
      <alignment horizontal="distributed" vertical="center" wrapText="1"/>
    </xf>
    <xf numFmtId="0" fontId="15" fillId="0" borderId="6" xfId="0" applyFont="1" applyFill="1" applyBorder="1" applyAlignment="1">
      <alignment horizontal="distributed" vertical="center" wrapText="1"/>
    </xf>
    <xf numFmtId="0" fontId="15" fillId="0" borderId="5" xfId="0" applyFont="1" applyFill="1" applyBorder="1" applyAlignment="1">
      <alignment horizontal="distributed" vertical="center"/>
    </xf>
    <xf numFmtId="0" fontId="15" fillId="0" borderId="18" xfId="0" applyFont="1" applyFill="1" applyBorder="1" applyAlignment="1">
      <alignment horizontal="distributed" vertical="center"/>
    </xf>
    <xf numFmtId="0" fontId="15" fillId="0" borderId="6" xfId="0" applyFont="1" applyFill="1" applyBorder="1" applyAlignment="1">
      <alignment horizontal="distributed" vertical="center"/>
    </xf>
    <xf numFmtId="0" fontId="10" fillId="0" borderId="2" xfId="0" applyFont="1" applyFill="1" applyBorder="1" applyAlignment="1">
      <alignment horizontal="distributed" vertical="center" wrapText="1" justifyLastLine="1"/>
    </xf>
    <xf numFmtId="0" fontId="10" fillId="0" borderId="5" xfId="0" applyFont="1" applyFill="1" applyBorder="1" applyAlignment="1">
      <alignment horizontal="distributed" vertical="center" wrapText="1" justifyLastLine="1"/>
    </xf>
    <xf numFmtId="0" fontId="10" fillId="0" borderId="3" xfId="0" applyFont="1" applyFill="1" applyBorder="1" applyAlignment="1">
      <alignment horizontal="distributed" vertical="center" wrapText="1" justifyLastLine="1"/>
    </xf>
    <xf numFmtId="0" fontId="10" fillId="0" borderId="6" xfId="0" applyFont="1" applyFill="1" applyBorder="1" applyAlignment="1">
      <alignment horizontal="distributed" vertical="center" wrapText="1" justifyLastLine="1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right"/>
    </xf>
    <xf numFmtId="0" fontId="10" fillId="0" borderId="22" xfId="0" applyFont="1" applyFill="1" applyBorder="1" applyAlignment="1">
      <alignment horizontal="center" vertical="center" justifyLastLine="1"/>
    </xf>
    <xf numFmtId="0" fontId="10" fillId="0" borderId="9" xfId="0" applyFont="1" applyFill="1" applyBorder="1" applyAlignment="1">
      <alignment horizontal="center" vertical="center" justifyLastLine="1"/>
    </xf>
    <xf numFmtId="0" fontId="10" fillId="0" borderId="9" xfId="0" applyFont="1" applyFill="1" applyBorder="1" applyAlignment="1">
      <alignment horizontal="center" vertical="center" textRotation="255" wrapText="1"/>
    </xf>
    <xf numFmtId="0" fontId="10" fillId="0" borderId="14" xfId="0" applyFont="1" applyFill="1" applyBorder="1" applyAlignment="1">
      <alignment horizontal="center" vertical="center" textRotation="255" wrapText="1"/>
    </xf>
    <xf numFmtId="0" fontId="10" fillId="0" borderId="19" xfId="0" applyFont="1" applyFill="1" applyBorder="1" applyAlignment="1">
      <alignment horizontal="center" vertical="center" textRotation="255" wrapText="1"/>
    </xf>
    <xf numFmtId="0" fontId="10" fillId="0" borderId="22" xfId="0" applyFont="1" applyFill="1" applyBorder="1" applyAlignment="1">
      <alignment horizontal="center" vertical="center" textRotation="255" wrapText="1"/>
    </xf>
    <xf numFmtId="0" fontId="10" fillId="0" borderId="12" xfId="0" applyFont="1" applyFill="1" applyBorder="1" applyAlignment="1">
      <alignment horizontal="right"/>
    </xf>
    <xf numFmtId="3" fontId="10" fillId="0" borderId="12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Alignment="1">
      <alignment horizontal="right"/>
    </xf>
    <xf numFmtId="0" fontId="10" fillId="0" borderId="17" xfId="0" applyFont="1" applyFill="1" applyBorder="1" applyAlignment="1">
      <alignment horizontal="distributed"/>
    </xf>
    <xf numFmtId="0" fontId="10" fillId="0" borderId="5" xfId="0" applyFont="1" applyFill="1" applyBorder="1" applyAlignment="1">
      <alignment horizontal="distributed"/>
    </xf>
    <xf numFmtId="0" fontId="10" fillId="0" borderId="17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5" fillId="0" borderId="5" xfId="0" applyFont="1" applyFill="1" applyBorder="1" applyAlignment="1"/>
    <xf numFmtId="0" fontId="15" fillId="0" borderId="5" xfId="0" applyFont="1" applyFill="1" applyBorder="1" applyAlignment="1">
      <alignment horizontal="distributed"/>
    </xf>
    <xf numFmtId="0" fontId="15" fillId="0" borderId="2" xfId="0" applyFont="1" applyFill="1" applyBorder="1" applyAlignment="1"/>
    <xf numFmtId="0" fontId="15" fillId="0" borderId="2" xfId="0" applyFont="1" applyFill="1" applyBorder="1" applyAlignment="1">
      <alignment horizontal="distributed"/>
    </xf>
    <xf numFmtId="0" fontId="10" fillId="0" borderId="18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distributed"/>
    </xf>
    <xf numFmtId="0" fontId="15" fillId="0" borderId="6" xfId="0" applyFont="1" applyFill="1" applyBorder="1" applyAlignment="1"/>
    <xf numFmtId="0" fontId="15" fillId="0" borderId="3" xfId="0" applyFont="1" applyFill="1" applyBorder="1" applyAlignment="1"/>
    <xf numFmtId="0" fontId="15" fillId="0" borderId="3" xfId="0" applyFont="1" applyFill="1" applyBorder="1" applyAlignment="1">
      <alignment horizontal="distributed"/>
    </xf>
    <xf numFmtId="0" fontId="10" fillId="0" borderId="11" xfId="0" applyFont="1" applyBorder="1" applyAlignment="1">
      <alignment horizontal="distributed" vertical="center" justifyLastLine="1"/>
    </xf>
    <xf numFmtId="0" fontId="10" fillId="0" borderId="23" xfId="0" applyFont="1" applyBorder="1" applyAlignment="1">
      <alignment horizontal="distributed" vertical="center" justifyLastLine="1"/>
    </xf>
    <xf numFmtId="0" fontId="10" fillId="0" borderId="18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25" xfId="0" applyFont="1" applyBorder="1" applyAlignment="1">
      <alignment horizontal="distributed" vertical="center" justifyLastLine="1"/>
    </xf>
    <xf numFmtId="0" fontId="10" fillId="0" borderId="19" xfId="0" applyFont="1" applyBorder="1" applyAlignment="1">
      <alignment horizontal="distributed" vertical="center" justifyLastLine="1"/>
    </xf>
    <xf numFmtId="0" fontId="10" fillId="0" borderId="25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1" fillId="0" borderId="27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distributed" vertical="center" justifyLastLine="1"/>
    </xf>
    <xf numFmtId="0" fontId="11" fillId="0" borderId="16" xfId="0" applyFont="1" applyFill="1" applyBorder="1" applyAlignment="1">
      <alignment horizontal="distributed" vertical="center" justifyLastLine="1"/>
    </xf>
    <xf numFmtId="0" fontId="11" fillId="0" borderId="0" xfId="0" applyFont="1" applyFill="1" applyAlignment="1">
      <alignment horizontal="right"/>
    </xf>
    <xf numFmtId="0" fontId="11" fillId="0" borderId="9" xfId="0" applyFont="1" applyFill="1" applyBorder="1" applyAlignment="1">
      <alignment horizontal="distributed" justifyLastLine="1"/>
    </xf>
    <xf numFmtId="0" fontId="11" fillId="0" borderId="7" xfId="0" applyFont="1" applyFill="1" applyBorder="1" applyAlignment="1">
      <alignment horizontal="distributed" justifyLastLine="1"/>
    </xf>
    <xf numFmtId="0" fontId="11" fillId="0" borderId="14" xfId="0" applyFont="1" applyFill="1" applyBorder="1" applyAlignment="1">
      <alignment horizontal="distributed" justifyLastLine="1"/>
    </xf>
    <xf numFmtId="0" fontId="11" fillId="0" borderId="10" xfId="0" applyFont="1" applyFill="1" applyBorder="1" applyAlignment="1">
      <alignment horizontal="distributed" justifyLastLine="1"/>
    </xf>
    <xf numFmtId="0" fontId="11" fillId="0" borderId="4" xfId="0" applyFont="1" applyFill="1" applyBorder="1" applyAlignment="1">
      <alignment horizontal="distributed" justifyLastLine="1"/>
    </xf>
    <xf numFmtId="0" fontId="11" fillId="0" borderId="8" xfId="0" applyFont="1" applyFill="1" applyBorder="1" applyAlignment="1">
      <alignment horizontal="distributed" justifyLastLine="1"/>
    </xf>
    <xf numFmtId="0" fontId="21" fillId="0" borderId="10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distributed" vertical="center" justifyLastLine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62</xdr:row>
      <xdr:rowOff>9525</xdr:rowOff>
    </xdr:from>
    <xdr:to>
      <xdr:col>28</xdr:col>
      <xdr:colOff>95250</xdr:colOff>
      <xdr:row>74</xdr:row>
      <xdr:rowOff>66675</xdr:rowOff>
    </xdr:to>
    <xdr:sp macro="" textlink="">
      <xdr:nvSpPr>
        <xdr:cNvPr id="2" name="正方形/長方形 1"/>
        <xdr:cNvSpPr/>
      </xdr:nvSpPr>
      <xdr:spPr>
        <a:xfrm>
          <a:off x="85725" y="8020050"/>
          <a:ext cx="12783185" cy="1952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掲載しない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0</xdr:rowOff>
    </xdr:from>
    <xdr:to>
      <xdr:col>14</xdr:col>
      <xdr:colOff>257175</xdr:colOff>
      <xdr:row>15</xdr:row>
      <xdr:rowOff>9525</xdr:rowOff>
    </xdr:to>
    <xdr:sp macro="" textlink="">
      <xdr:nvSpPr>
        <xdr:cNvPr id="2" name="正方形/長方形 1"/>
        <xdr:cNvSpPr/>
      </xdr:nvSpPr>
      <xdr:spPr>
        <a:xfrm>
          <a:off x="76200" y="581025"/>
          <a:ext cx="5446395" cy="17430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掲載しない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"/>
  <sheetViews>
    <sheetView tabSelected="1" view="pageBreakPreview" zoomScaleSheetLayoutView="100" workbookViewId="0"/>
  </sheetViews>
  <sheetFormatPr defaultColWidth="9" defaultRowHeight="13.5" x14ac:dyDescent="0.15"/>
  <cols>
    <col min="1" max="1" width="2.25" style="100" customWidth="1"/>
    <col min="2" max="2" width="3" style="100" customWidth="1"/>
    <col min="3" max="26" width="2.75" style="100" customWidth="1"/>
    <col min="27" max="32" width="2.875" style="100" customWidth="1"/>
    <col min="33" max="16384" width="9" style="100"/>
  </cols>
  <sheetData>
    <row r="1" spans="1:52" ht="14.25" x14ac:dyDescent="0.15">
      <c r="A1" s="9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</row>
    <row r="2" spans="1:52" x14ac:dyDescent="0.1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</row>
    <row r="3" spans="1:52" ht="14.25" x14ac:dyDescent="0.15">
      <c r="A3" s="101" t="s">
        <v>308</v>
      </c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</row>
    <row r="4" spans="1:52" ht="14.25" x14ac:dyDescent="0.15">
      <c r="B4" s="101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</row>
    <row r="5" spans="1:52" ht="14.25" x14ac:dyDescent="0.15">
      <c r="A5" s="101" t="s">
        <v>10</v>
      </c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102"/>
      <c r="AB5" s="102"/>
      <c r="AC5" s="102"/>
      <c r="AD5" s="102"/>
      <c r="AE5" s="102"/>
      <c r="AF5" s="97" t="s">
        <v>260</v>
      </c>
    </row>
    <row r="6" spans="1:52" ht="6.75" customHeight="1" x14ac:dyDescent="0.15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</row>
    <row r="7" spans="1:52" ht="15" customHeight="1" x14ac:dyDescent="0.15">
      <c r="A7" s="222" t="s">
        <v>13</v>
      </c>
      <c r="B7" s="223"/>
      <c r="C7" s="238" t="s">
        <v>16</v>
      </c>
      <c r="D7" s="228"/>
      <c r="E7" s="228"/>
      <c r="F7" s="228"/>
      <c r="G7" s="228"/>
      <c r="H7" s="239"/>
      <c r="I7" s="238" t="s">
        <v>4</v>
      </c>
      <c r="J7" s="228"/>
      <c r="K7" s="228"/>
      <c r="L7" s="228"/>
      <c r="M7" s="228"/>
      <c r="N7" s="239"/>
      <c r="O7" s="238" t="s">
        <v>19</v>
      </c>
      <c r="P7" s="228"/>
      <c r="Q7" s="228"/>
      <c r="R7" s="228"/>
      <c r="S7" s="228"/>
      <c r="T7" s="239"/>
      <c r="U7" s="238" t="s">
        <v>7</v>
      </c>
      <c r="V7" s="228"/>
      <c r="W7" s="228"/>
      <c r="X7" s="228"/>
      <c r="Y7" s="228"/>
      <c r="Z7" s="239"/>
      <c r="AA7" s="238" t="s">
        <v>23</v>
      </c>
      <c r="AB7" s="228"/>
      <c r="AC7" s="228"/>
      <c r="AD7" s="228"/>
      <c r="AE7" s="228"/>
      <c r="AF7" s="228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</row>
    <row r="8" spans="1:52" ht="15" customHeight="1" x14ac:dyDescent="0.15">
      <c r="A8" s="224"/>
      <c r="B8" s="225"/>
      <c r="C8" s="243" t="s">
        <v>9</v>
      </c>
      <c r="D8" s="245"/>
      <c r="E8" s="255" t="s">
        <v>24</v>
      </c>
      <c r="F8" s="256"/>
      <c r="G8" s="255" t="s">
        <v>26</v>
      </c>
      <c r="H8" s="256"/>
      <c r="I8" s="243" t="s">
        <v>9</v>
      </c>
      <c r="J8" s="245"/>
      <c r="K8" s="104" t="s">
        <v>24</v>
      </c>
      <c r="L8" s="104" t="s">
        <v>26</v>
      </c>
      <c r="M8" s="243" t="s">
        <v>30</v>
      </c>
      <c r="N8" s="245"/>
      <c r="O8" s="243" t="s">
        <v>9</v>
      </c>
      <c r="P8" s="245"/>
      <c r="Q8" s="255" t="s">
        <v>24</v>
      </c>
      <c r="R8" s="256"/>
      <c r="S8" s="255" t="s">
        <v>26</v>
      </c>
      <c r="T8" s="256"/>
      <c r="U8" s="243" t="s">
        <v>9</v>
      </c>
      <c r="V8" s="245"/>
      <c r="W8" s="255" t="s">
        <v>24</v>
      </c>
      <c r="X8" s="256"/>
      <c r="Y8" s="255" t="s">
        <v>26</v>
      </c>
      <c r="Z8" s="256"/>
      <c r="AA8" s="243" t="s">
        <v>9</v>
      </c>
      <c r="AB8" s="245"/>
      <c r="AC8" s="255" t="s">
        <v>24</v>
      </c>
      <c r="AD8" s="257"/>
      <c r="AE8" s="255" t="s">
        <v>26</v>
      </c>
      <c r="AF8" s="257"/>
      <c r="AG8" s="105"/>
      <c r="AH8" s="106"/>
      <c r="AI8" s="106"/>
      <c r="AJ8" s="105"/>
      <c r="AK8" s="105"/>
      <c r="AL8" s="105"/>
      <c r="AM8" s="105"/>
      <c r="AN8" s="106"/>
      <c r="AO8" s="106"/>
      <c r="AP8" s="105"/>
      <c r="AQ8" s="105"/>
      <c r="AR8" s="105"/>
      <c r="AS8" s="105"/>
      <c r="AT8" s="106"/>
      <c r="AU8" s="106"/>
      <c r="AV8" s="105"/>
      <c r="AW8" s="105"/>
      <c r="AX8" s="105"/>
      <c r="AY8" s="105"/>
      <c r="AZ8" s="106"/>
    </row>
    <row r="9" spans="1:52" ht="7.5" customHeight="1" x14ac:dyDescent="0.15">
      <c r="A9" s="81"/>
      <c r="B9" s="107"/>
      <c r="C9" s="108"/>
      <c r="D9" s="109"/>
      <c r="E9" s="109"/>
      <c r="F9" s="109"/>
      <c r="G9" s="109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</row>
    <row r="10" spans="1:52" ht="18" customHeight="1" x14ac:dyDescent="0.15">
      <c r="A10" s="81" t="s">
        <v>278</v>
      </c>
      <c r="B10" s="107">
        <v>24</v>
      </c>
      <c r="C10" s="246">
        <v>4935</v>
      </c>
      <c r="D10" s="220"/>
      <c r="E10" s="220" t="s">
        <v>20</v>
      </c>
      <c r="F10" s="220"/>
      <c r="G10" s="220" t="s">
        <v>20</v>
      </c>
      <c r="H10" s="220"/>
      <c r="I10" s="220">
        <v>9868</v>
      </c>
      <c r="J10" s="220"/>
      <c r="K10" s="110" t="s">
        <v>20</v>
      </c>
      <c r="L10" s="110" t="s">
        <v>20</v>
      </c>
      <c r="M10" s="220" t="s">
        <v>20</v>
      </c>
      <c r="N10" s="220"/>
      <c r="O10" s="220">
        <v>6914</v>
      </c>
      <c r="P10" s="220"/>
      <c r="Q10" s="220" t="s">
        <v>20</v>
      </c>
      <c r="R10" s="220"/>
      <c r="S10" s="220" t="s">
        <v>20</v>
      </c>
      <c r="T10" s="220"/>
      <c r="U10" s="220">
        <v>3380</v>
      </c>
      <c r="V10" s="220"/>
      <c r="W10" s="220" t="s">
        <v>20</v>
      </c>
      <c r="X10" s="220"/>
      <c r="Y10" s="220" t="s">
        <v>20</v>
      </c>
      <c r="Z10" s="220"/>
      <c r="AA10" s="254">
        <v>68.490374873353602</v>
      </c>
      <c r="AB10" s="254"/>
      <c r="AC10" s="254" t="s">
        <v>20</v>
      </c>
      <c r="AD10" s="254"/>
      <c r="AE10" s="254" t="s">
        <v>20</v>
      </c>
      <c r="AF10" s="254"/>
    </row>
    <row r="11" spans="1:52" ht="18" customHeight="1" x14ac:dyDescent="0.15">
      <c r="A11" s="81"/>
      <c r="B11" s="107">
        <v>25</v>
      </c>
      <c r="C11" s="246">
        <v>4281</v>
      </c>
      <c r="D11" s="220"/>
      <c r="E11" s="220" t="s">
        <v>20</v>
      </c>
      <c r="F11" s="220"/>
      <c r="G11" s="220" t="s">
        <v>20</v>
      </c>
      <c r="H11" s="220"/>
      <c r="I11" s="220">
        <v>9825</v>
      </c>
      <c r="J11" s="220"/>
      <c r="K11" s="110" t="s">
        <v>20</v>
      </c>
      <c r="L11" s="110" t="s">
        <v>20</v>
      </c>
      <c r="M11" s="220" t="s">
        <v>20</v>
      </c>
      <c r="N11" s="220"/>
      <c r="O11" s="220">
        <v>5405</v>
      </c>
      <c r="P11" s="220"/>
      <c r="Q11" s="220" t="s">
        <v>20</v>
      </c>
      <c r="R11" s="220"/>
      <c r="S11" s="220" t="s">
        <v>20</v>
      </c>
      <c r="T11" s="220"/>
      <c r="U11" s="220">
        <v>2727</v>
      </c>
      <c r="V11" s="220"/>
      <c r="W11" s="220" t="s">
        <v>20</v>
      </c>
      <c r="X11" s="220"/>
      <c r="Y11" s="220" t="s">
        <v>20</v>
      </c>
      <c r="Z11" s="220"/>
      <c r="AA11" s="254">
        <v>63.700070077084789</v>
      </c>
      <c r="AB11" s="254"/>
      <c r="AC11" s="254" t="s">
        <v>20</v>
      </c>
      <c r="AD11" s="254"/>
      <c r="AE11" s="254" t="s">
        <v>20</v>
      </c>
      <c r="AF11" s="254"/>
    </row>
    <row r="12" spans="1:52" ht="18" customHeight="1" x14ac:dyDescent="0.15">
      <c r="A12" s="81"/>
      <c r="B12" s="107">
        <v>26</v>
      </c>
      <c r="C12" s="246">
        <v>4140</v>
      </c>
      <c r="D12" s="220"/>
      <c r="E12" s="220" t="s">
        <v>20</v>
      </c>
      <c r="F12" s="220"/>
      <c r="G12" s="220" t="s">
        <v>20</v>
      </c>
      <c r="H12" s="220"/>
      <c r="I12" s="220">
        <v>9292</v>
      </c>
      <c r="J12" s="220"/>
      <c r="K12" s="110" t="s">
        <v>20</v>
      </c>
      <c r="L12" s="110" t="s">
        <v>20</v>
      </c>
      <c r="M12" s="220" t="s">
        <v>20</v>
      </c>
      <c r="N12" s="220"/>
      <c r="O12" s="220">
        <v>5288</v>
      </c>
      <c r="P12" s="220"/>
      <c r="Q12" s="220" t="s">
        <v>20</v>
      </c>
      <c r="R12" s="220"/>
      <c r="S12" s="220" t="s">
        <v>20</v>
      </c>
      <c r="T12" s="220"/>
      <c r="U12" s="220">
        <v>2377</v>
      </c>
      <c r="V12" s="220"/>
      <c r="W12" s="220" t="s">
        <v>20</v>
      </c>
      <c r="X12" s="220"/>
      <c r="Y12" s="220" t="s">
        <v>20</v>
      </c>
      <c r="Z12" s="220"/>
      <c r="AA12" s="254">
        <v>57.415458937198075</v>
      </c>
      <c r="AB12" s="254"/>
      <c r="AC12" s="254" t="s">
        <v>20</v>
      </c>
      <c r="AD12" s="254"/>
      <c r="AE12" s="254" t="s">
        <v>20</v>
      </c>
      <c r="AF12" s="254"/>
    </row>
    <row r="13" spans="1:52" ht="18" customHeight="1" x14ac:dyDescent="0.15">
      <c r="A13" s="81"/>
      <c r="B13" s="107">
        <v>27</v>
      </c>
      <c r="C13" s="246">
        <v>3800</v>
      </c>
      <c r="D13" s="220"/>
      <c r="E13" s="220" t="s">
        <v>20</v>
      </c>
      <c r="F13" s="220"/>
      <c r="G13" s="220" t="s">
        <v>20</v>
      </c>
      <c r="H13" s="220"/>
      <c r="I13" s="220">
        <v>8061</v>
      </c>
      <c r="J13" s="220"/>
      <c r="K13" s="110" t="s">
        <v>20</v>
      </c>
      <c r="L13" s="110" t="s">
        <v>20</v>
      </c>
      <c r="M13" s="220" t="s">
        <v>20</v>
      </c>
      <c r="N13" s="220"/>
      <c r="O13" s="220">
        <v>4795</v>
      </c>
      <c r="P13" s="220"/>
      <c r="Q13" s="220" t="s">
        <v>20</v>
      </c>
      <c r="R13" s="220"/>
      <c r="S13" s="220" t="s">
        <v>20</v>
      </c>
      <c r="T13" s="220"/>
      <c r="U13" s="220">
        <v>2148</v>
      </c>
      <c r="V13" s="220"/>
      <c r="W13" s="220" t="s">
        <v>20</v>
      </c>
      <c r="X13" s="220"/>
      <c r="Y13" s="220" t="s">
        <v>20</v>
      </c>
      <c r="Z13" s="220"/>
      <c r="AA13" s="254">
        <v>56.526315789473678</v>
      </c>
      <c r="AB13" s="254"/>
      <c r="AC13" s="254" t="s">
        <v>20</v>
      </c>
      <c r="AD13" s="254"/>
      <c r="AE13" s="254" t="s">
        <v>20</v>
      </c>
      <c r="AF13" s="254"/>
    </row>
    <row r="14" spans="1:52" ht="18" customHeight="1" x14ac:dyDescent="0.15">
      <c r="A14" s="81"/>
      <c r="B14" s="107">
        <v>27</v>
      </c>
      <c r="C14" s="246">
        <v>3800</v>
      </c>
      <c r="D14" s="220"/>
      <c r="E14" s="220" t="s">
        <v>20</v>
      </c>
      <c r="F14" s="220"/>
      <c r="G14" s="220" t="s">
        <v>20</v>
      </c>
      <c r="H14" s="220"/>
      <c r="I14" s="220">
        <v>8061</v>
      </c>
      <c r="J14" s="220"/>
      <c r="K14" s="110" t="s">
        <v>20</v>
      </c>
      <c r="L14" s="110" t="s">
        <v>20</v>
      </c>
      <c r="M14" s="220" t="s">
        <v>20</v>
      </c>
      <c r="N14" s="220"/>
      <c r="O14" s="220">
        <v>4795</v>
      </c>
      <c r="P14" s="220"/>
      <c r="Q14" s="220" t="s">
        <v>20</v>
      </c>
      <c r="R14" s="220"/>
      <c r="S14" s="220" t="s">
        <v>20</v>
      </c>
      <c r="T14" s="220"/>
      <c r="U14" s="220">
        <v>2148</v>
      </c>
      <c r="V14" s="220"/>
      <c r="W14" s="220" t="s">
        <v>20</v>
      </c>
      <c r="X14" s="220"/>
      <c r="Y14" s="220" t="s">
        <v>20</v>
      </c>
      <c r="Z14" s="220"/>
      <c r="AA14" s="254">
        <v>56.526315789473678</v>
      </c>
      <c r="AB14" s="254"/>
      <c r="AC14" s="254" t="s">
        <v>20</v>
      </c>
      <c r="AD14" s="254"/>
      <c r="AE14" s="254" t="s">
        <v>20</v>
      </c>
      <c r="AF14" s="254"/>
    </row>
    <row r="15" spans="1:52" ht="18" customHeight="1" x14ac:dyDescent="0.15">
      <c r="A15" s="81"/>
      <c r="B15" s="107">
        <v>29</v>
      </c>
      <c r="C15" s="246">
        <v>3582</v>
      </c>
      <c r="D15" s="220"/>
      <c r="E15" s="220" t="s">
        <v>20</v>
      </c>
      <c r="F15" s="220"/>
      <c r="G15" s="220" t="s">
        <v>20</v>
      </c>
      <c r="H15" s="220"/>
      <c r="I15" s="220">
        <v>7602</v>
      </c>
      <c r="J15" s="220"/>
      <c r="K15" s="110" t="s">
        <v>20</v>
      </c>
      <c r="L15" s="110" t="s">
        <v>20</v>
      </c>
      <c r="M15" s="220" t="s">
        <v>20</v>
      </c>
      <c r="N15" s="220"/>
      <c r="O15" s="220">
        <v>4541</v>
      </c>
      <c r="P15" s="220"/>
      <c r="Q15" s="220" t="s">
        <v>20</v>
      </c>
      <c r="R15" s="220"/>
      <c r="S15" s="220" t="s">
        <v>20</v>
      </c>
      <c r="T15" s="220"/>
      <c r="U15" s="220">
        <v>1865</v>
      </c>
      <c r="V15" s="220"/>
      <c r="W15" s="220" t="s">
        <v>20</v>
      </c>
      <c r="X15" s="220"/>
      <c r="Y15" s="220" t="s">
        <v>20</v>
      </c>
      <c r="Z15" s="220"/>
      <c r="AA15" s="254">
        <v>52.065884980457845</v>
      </c>
      <c r="AB15" s="254"/>
      <c r="AC15" s="254" t="s">
        <v>20</v>
      </c>
      <c r="AD15" s="254"/>
      <c r="AE15" s="254" t="s">
        <v>20</v>
      </c>
      <c r="AF15" s="254"/>
    </row>
    <row r="16" spans="1:52" ht="18" customHeight="1" x14ac:dyDescent="0.15">
      <c r="A16" s="81"/>
      <c r="B16" s="107">
        <v>30</v>
      </c>
      <c r="C16" s="246">
        <v>3483</v>
      </c>
      <c r="D16" s="220"/>
      <c r="E16" s="220" t="s">
        <v>20</v>
      </c>
      <c r="F16" s="220"/>
      <c r="G16" s="220" t="s">
        <v>20</v>
      </c>
      <c r="H16" s="220"/>
      <c r="I16" s="220">
        <v>7229</v>
      </c>
      <c r="J16" s="220"/>
      <c r="K16" s="110" t="s">
        <v>20</v>
      </c>
      <c r="L16" s="110" t="s">
        <v>20</v>
      </c>
      <c r="M16" s="220" t="s">
        <v>20</v>
      </c>
      <c r="N16" s="220"/>
      <c r="O16" s="220">
        <v>4361</v>
      </c>
      <c r="P16" s="220"/>
      <c r="Q16" s="220" t="s">
        <v>20</v>
      </c>
      <c r="R16" s="220"/>
      <c r="S16" s="220" t="s">
        <v>20</v>
      </c>
      <c r="T16" s="220"/>
      <c r="U16" s="220">
        <v>1704</v>
      </c>
      <c r="V16" s="220"/>
      <c r="W16" s="220" t="s">
        <v>20</v>
      </c>
      <c r="X16" s="220"/>
      <c r="Y16" s="220" t="s">
        <v>20</v>
      </c>
      <c r="Z16" s="220"/>
      <c r="AA16" s="254">
        <v>48.923341946597759</v>
      </c>
      <c r="AB16" s="254"/>
      <c r="AC16" s="254" t="s">
        <v>20</v>
      </c>
      <c r="AD16" s="254"/>
      <c r="AE16" s="254" t="s">
        <v>20</v>
      </c>
      <c r="AF16" s="254"/>
    </row>
    <row r="17" spans="1:35" ht="18" customHeight="1" x14ac:dyDescent="0.15">
      <c r="A17" s="81" t="s">
        <v>90</v>
      </c>
      <c r="B17" s="94" t="s">
        <v>317</v>
      </c>
      <c r="C17" s="246">
        <v>3516</v>
      </c>
      <c r="D17" s="220"/>
      <c r="E17" s="220" t="s">
        <v>20</v>
      </c>
      <c r="F17" s="220"/>
      <c r="G17" s="220" t="s">
        <v>20</v>
      </c>
      <c r="H17" s="220"/>
      <c r="I17" s="220">
        <v>7079</v>
      </c>
      <c r="J17" s="220"/>
      <c r="K17" s="110" t="s">
        <v>20</v>
      </c>
      <c r="L17" s="110" t="s">
        <v>20</v>
      </c>
      <c r="M17" s="220" t="s">
        <v>20</v>
      </c>
      <c r="N17" s="220"/>
      <c r="O17" s="220">
        <v>4355</v>
      </c>
      <c r="P17" s="220"/>
      <c r="Q17" s="220" t="s">
        <v>20</v>
      </c>
      <c r="R17" s="220"/>
      <c r="S17" s="220" t="s">
        <v>20</v>
      </c>
      <c r="T17" s="220"/>
      <c r="U17" s="220">
        <v>1820</v>
      </c>
      <c r="V17" s="220"/>
      <c r="W17" s="220" t="s">
        <v>20</v>
      </c>
      <c r="X17" s="220"/>
      <c r="Y17" s="220" t="s">
        <v>20</v>
      </c>
      <c r="Z17" s="220"/>
      <c r="AA17" s="254">
        <v>51.763367463026164</v>
      </c>
      <c r="AB17" s="254"/>
      <c r="AC17" s="254" t="s">
        <v>20</v>
      </c>
      <c r="AD17" s="254"/>
      <c r="AE17" s="254" t="s">
        <v>20</v>
      </c>
      <c r="AF17" s="254"/>
    </row>
    <row r="18" spans="1:35" ht="18" customHeight="1" x14ac:dyDescent="0.15">
      <c r="A18" s="81"/>
      <c r="B18" s="107">
        <v>2</v>
      </c>
      <c r="C18" s="246">
        <v>3069</v>
      </c>
      <c r="D18" s="220"/>
      <c r="E18" s="220" t="s">
        <v>20</v>
      </c>
      <c r="F18" s="220"/>
      <c r="G18" s="220" t="s">
        <v>20</v>
      </c>
      <c r="H18" s="220"/>
      <c r="I18" s="220">
        <v>5558</v>
      </c>
      <c r="J18" s="220"/>
      <c r="K18" s="110" t="s">
        <v>20</v>
      </c>
      <c r="L18" s="110" t="s">
        <v>20</v>
      </c>
      <c r="M18" s="220" t="s">
        <v>20</v>
      </c>
      <c r="N18" s="220"/>
      <c r="O18" s="220">
        <v>3523</v>
      </c>
      <c r="P18" s="220"/>
      <c r="Q18" s="220" t="s">
        <v>20</v>
      </c>
      <c r="R18" s="220"/>
      <c r="S18" s="220" t="s">
        <v>20</v>
      </c>
      <c r="T18" s="220"/>
      <c r="U18" s="220">
        <v>1441</v>
      </c>
      <c r="V18" s="220"/>
      <c r="W18" s="220" t="s">
        <v>20</v>
      </c>
      <c r="X18" s="220"/>
      <c r="Y18" s="220" t="s">
        <v>20</v>
      </c>
      <c r="Z18" s="220"/>
      <c r="AA18" s="254">
        <v>46.953405017921149</v>
      </c>
      <c r="AB18" s="254"/>
      <c r="AC18" s="254" t="s">
        <v>20</v>
      </c>
      <c r="AD18" s="254"/>
      <c r="AE18" s="254" t="s">
        <v>20</v>
      </c>
      <c r="AF18" s="254"/>
    </row>
    <row r="19" spans="1:35" ht="18" customHeight="1" x14ac:dyDescent="0.15">
      <c r="A19" s="81"/>
      <c r="B19" s="107">
        <v>3</v>
      </c>
      <c r="C19" s="246">
        <v>3096</v>
      </c>
      <c r="D19" s="220"/>
      <c r="E19" s="220" t="s">
        <v>20</v>
      </c>
      <c r="F19" s="220"/>
      <c r="G19" s="220" t="s">
        <v>20</v>
      </c>
      <c r="H19" s="220"/>
      <c r="I19" s="220">
        <v>5742</v>
      </c>
      <c r="J19" s="220"/>
      <c r="K19" s="110" t="s">
        <v>20</v>
      </c>
      <c r="L19" s="110" t="s">
        <v>20</v>
      </c>
      <c r="M19" s="220" t="s">
        <v>20</v>
      </c>
      <c r="N19" s="220"/>
      <c r="O19" s="220">
        <v>3533</v>
      </c>
      <c r="P19" s="220"/>
      <c r="Q19" s="220" t="s">
        <v>20</v>
      </c>
      <c r="R19" s="220"/>
      <c r="S19" s="220" t="s">
        <v>20</v>
      </c>
      <c r="T19" s="220"/>
      <c r="U19" s="220">
        <v>1473</v>
      </c>
      <c r="V19" s="220"/>
      <c r="W19" s="220" t="s">
        <v>20</v>
      </c>
      <c r="X19" s="220"/>
      <c r="Y19" s="220" t="s">
        <v>20</v>
      </c>
      <c r="Z19" s="220"/>
      <c r="AA19" s="254">
        <f>(U19/C19)*100</f>
        <v>47.577519379844965</v>
      </c>
      <c r="AB19" s="254"/>
      <c r="AC19" s="254" t="s">
        <v>20</v>
      </c>
      <c r="AD19" s="254"/>
      <c r="AE19" s="254" t="s">
        <v>20</v>
      </c>
      <c r="AF19" s="254"/>
    </row>
    <row r="20" spans="1:35" ht="18" customHeight="1" x14ac:dyDescent="0.15">
      <c r="A20" s="81"/>
      <c r="B20" s="107">
        <v>4</v>
      </c>
      <c r="C20" s="246">
        <v>3470</v>
      </c>
      <c r="D20" s="220"/>
      <c r="E20" s="220" t="s">
        <v>20</v>
      </c>
      <c r="F20" s="247"/>
      <c r="G20" s="247" t="s">
        <v>20</v>
      </c>
      <c r="H20" s="247"/>
      <c r="I20" s="220">
        <v>4927</v>
      </c>
      <c r="J20" s="220"/>
      <c r="K20" s="110" t="s">
        <v>20</v>
      </c>
      <c r="L20" s="110" t="s">
        <v>20</v>
      </c>
      <c r="M20" s="247" t="s">
        <v>20</v>
      </c>
      <c r="N20" s="247"/>
      <c r="O20" s="247">
        <v>3843</v>
      </c>
      <c r="P20" s="247"/>
      <c r="Q20" s="247" t="s">
        <v>20</v>
      </c>
      <c r="R20" s="247"/>
      <c r="S20" s="247" t="s">
        <v>20</v>
      </c>
      <c r="T20" s="247"/>
      <c r="U20" s="247">
        <v>1557</v>
      </c>
      <c r="V20" s="247"/>
      <c r="W20" s="247" t="s">
        <v>20</v>
      </c>
      <c r="X20" s="247"/>
      <c r="Y20" s="247" t="s">
        <v>20</v>
      </c>
      <c r="Z20" s="247"/>
      <c r="AA20" s="248">
        <f>(U20/C20)*100</f>
        <v>44.870317002881841</v>
      </c>
      <c r="AB20" s="248"/>
      <c r="AC20" s="248" t="s">
        <v>20</v>
      </c>
      <c r="AD20" s="248"/>
      <c r="AE20" s="248" t="s">
        <v>20</v>
      </c>
      <c r="AF20" s="248"/>
    </row>
    <row r="21" spans="1:35" ht="7.5" customHeight="1" x14ac:dyDescent="0.15">
      <c r="A21" s="111"/>
      <c r="B21" s="112"/>
      <c r="C21" s="113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</row>
    <row r="22" spans="1:35" ht="7.5" customHeight="1" x14ac:dyDescent="0.15">
      <c r="A22" s="81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</row>
    <row r="23" spans="1:35" x14ac:dyDescent="0.15">
      <c r="A23" s="114" t="s">
        <v>296</v>
      </c>
      <c r="B23" s="81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</row>
    <row r="24" spans="1:35" ht="21" customHeight="1" x14ac:dyDescent="0.15">
      <c r="A24" s="81"/>
      <c r="B24" s="114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</row>
    <row r="25" spans="1:35" ht="14.25" x14ac:dyDescent="0.15">
      <c r="A25" s="115" t="s">
        <v>31</v>
      </c>
      <c r="B25" s="116"/>
      <c r="C25" s="117"/>
      <c r="D25" s="117"/>
      <c r="E25" s="117"/>
      <c r="F25" s="117"/>
      <c r="G25" s="117"/>
      <c r="H25" s="11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81"/>
      <c r="AA25" s="81"/>
      <c r="AB25" s="93"/>
      <c r="AC25" s="118"/>
      <c r="AD25" s="118"/>
      <c r="AE25" s="118"/>
      <c r="AF25" s="94" t="s">
        <v>218</v>
      </c>
    </row>
    <row r="26" spans="1:35" ht="8.25" customHeight="1" x14ac:dyDescent="0.15">
      <c r="A26" s="81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</row>
    <row r="27" spans="1:35" ht="15" customHeight="1" x14ac:dyDescent="0.15">
      <c r="A27" s="222" t="s">
        <v>13</v>
      </c>
      <c r="B27" s="223"/>
      <c r="C27" s="249" t="s">
        <v>9</v>
      </c>
      <c r="D27" s="250"/>
      <c r="E27" s="250"/>
      <c r="F27" s="250"/>
      <c r="G27" s="250"/>
      <c r="H27" s="250"/>
      <c r="I27" s="249" t="s">
        <v>32</v>
      </c>
      <c r="J27" s="250"/>
      <c r="K27" s="250"/>
      <c r="L27" s="250"/>
      <c r="M27" s="250"/>
      <c r="N27" s="251"/>
      <c r="O27" s="249" t="s">
        <v>33</v>
      </c>
      <c r="P27" s="250"/>
      <c r="Q27" s="250"/>
      <c r="R27" s="250"/>
      <c r="S27" s="250"/>
      <c r="T27" s="251"/>
      <c r="U27" s="249" t="s">
        <v>36</v>
      </c>
      <c r="V27" s="250"/>
      <c r="W27" s="250"/>
      <c r="X27" s="250"/>
      <c r="Y27" s="250"/>
      <c r="Z27" s="251"/>
      <c r="AA27" s="252" t="s">
        <v>38</v>
      </c>
      <c r="AB27" s="253"/>
      <c r="AC27" s="253"/>
      <c r="AD27" s="253"/>
      <c r="AE27" s="253"/>
      <c r="AF27" s="253"/>
      <c r="AG27" s="119"/>
      <c r="AH27" s="119"/>
    </row>
    <row r="28" spans="1:35" ht="15" customHeight="1" x14ac:dyDescent="0.15">
      <c r="A28" s="224"/>
      <c r="B28" s="225"/>
      <c r="C28" s="243" t="s">
        <v>39</v>
      </c>
      <c r="D28" s="244"/>
      <c r="E28" s="245"/>
      <c r="F28" s="243" t="s">
        <v>37</v>
      </c>
      <c r="G28" s="244"/>
      <c r="H28" s="245"/>
      <c r="I28" s="243" t="s">
        <v>39</v>
      </c>
      <c r="J28" s="244"/>
      <c r="K28" s="245"/>
      <c r="L28" s="243" t="s">
        <v>37</v>
      </c>
      <c r="M28" s="244"/>
      <c r="N28" s="245"/>
      <c r="O28" s="243" t="s">
        <v>39</v>
      </c>
      <c r="P28" s="244"/>
      <c r="Q28" s="245"/>
      <c r="R28" s="243" t="s">
        <v>37</v>
      </c>
      <c r="S28" s="244"/>
      <c r="T28" s="245"/>
      <c r="U28" s="243" t="s">
        <v>39</v>
      </c>
      <c r="V28" s="244"/>
      <c r="W28" s="245"/>
      <c r="X28" s="243" t="s">
        <v>37</v>
      </c>
      <c r="Y28" s="244"/>
      <c r="Z28" s="245"/>
      <c r="AA28" s="243" t="s">
        <v>39</v>
      </c>
      <c r="AB28" s="244"/>
      <c r="AC28" s="245"/>
      <c r="AD28" s="243" t="s">
        <v>37</v>
      </c>
      <c r="AE28" s="244"/>
      <c r="AF28" s="244"/>
      <c r="AG28" s="120"/>
      <c r="AH28" s="120"/>
      <c r="AI28" s="120"/>
    </row>
    <row r="29" spans="1:35" ht="7.5" customHeight="1" x14ac:dyDescent="0.15">
      <c r="A29" s="81"/>
      <c r="B29" s="107"/>
      <c r="C29" s="121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</row>
    <row r="30" spans="1:35" ht="15" customHeight="1" x14ac:dyDescent="0.15">
      <c r="A30" s="81" t="s">
        <v>278</v>
      </c>
      <c r="B30" s="107">
        <v>26</v>
      </c>
      <c r="C30" s="246">
        <f>I30+O30+U30+AA30+A44+E44+K44+O44+U44+AA44</f>
        <v>9292</v>
      </c>
      <c r="D30" s="220"/>
      <c r="E30" s="220"/>
      <c r="F30" s="220">
        <f t="shared" ref="F30:F37" si="0">L30+R30+X30+AD30+C44+H44+M44+R44+X44+AC44</f>
        <v>2213</v>
      </c>
      <c r="G30" s="220"/>
      <c r="H30" s="220"/>
      <c r="I30" s="220">
        <v>91</v>
      </c>
      <c r="J30" s="220"/>
      <c r="K30" s="220"/>
      <c r="L30" s="220">
        <v>35</v>
      </c>
      <c r="M30" s="220"/>
      <c r="N30" s="220"/>
      <c r="O30" s="220">
        <v>15</v>
      </c>
      <c r="P30" s="220"/>
      <c r="Q30" s="220"/>
      <c r="R30" s="220">
        <v>5</v>
      </c>
      <c r="S30" s="220"/>
      <c r="T30" s="220"/>
      <c r="U30" s="220">
        <v>1692</v>
      </c>
      <c r="V30" s="220"/>
      <c r="W30" s="220"/>
      <c r="X30" s="220">
        <v>249</v>
      </c>
      <c r="Y30" s="220"/>
      <c r="Z30" s="220"/>
      <c r="AA30" s="220">
        <v>1695</v>
      </c>
      <c r="AB30" s="220"/>
      <c r="AC30" s="220"/>
      <c r="AD30" s="220">
        <v>492</v>
      </c>
      <c r="AE30" s="220"/>
      <c r="AF30" s="220"/>
      <c r="AG30" s="122"/>
      <c r="AH30" s="122"/>
      <c r="AI30" s="122"/>
    </row>
    <row r="31" spans="1:35" ht="15" customHeight="1" x14ac:dyDescent="0.15">
      <c r="A31" s="81"/>
      <c r="B31" s="94">
        <v>27</v>
      </c>
      <c r="C31" s="246">
        <f t="shared" ref="C31:C37" si="1">I31+O31+U31+AA31+A45+E45+K45+O45+U45+AA45</f>
        <v>8061</v>
      </c>
      <c r="D31" s="220"/>
      <c r="E31" s="220"/>
      <c r="F31" s="220">
        <f t="shared" si="0"/>
        <v>1951</v>
      </c>
      <c r="G31" s="220"/>
      <c r="H31" s="220"/>
      <c r="I31" s="220">
        <v>105</v>
      </c>
      <c r="J31" s="220"/>
      <c r="K31" s="220"/>
      <c r="L31" s="220">
        <v>42</v>
      </c>
      <c r="M31" s="220"/>
      <c r="N31" s="220"/>
      <c r="O31" s="220">
        <v>11</v>
      </c>
      <c r="P31" s="220"/>
      <c r="Q31" s="220"/>
      <c r="R31" s="220">
        <v>6</v>
      </c>
      <c r="S31" s="220"/>
      <c r="T31" s="220"/>
      <c r="U31" s="220">
        <v>1361</v>
      </c>
      <c r="V31" s="220"/>
      <c r="W31" s="220"/>
      <c r="X31" s="220">
        <v>180</v>
      </c>
      <c r="Y31" s="220"/>
      <c r="Z31" s="220"/>
      <c r="AA31" s="220">
        <v>1202</v>
      </c>
      <c r="AB31" s="220"/>
      <c r="AC31" s="220"/>
      <c r="AD31" s="220">
        <v>375</v>
      </c>
      <c r="AE31" s="220"/>
      <c r="AF31" s="220"/>
      <c r="AG31" s="122"/>
      <c r="AH31" s="122"/>
      <c r="AI31" s="122"/>
    </row>
    <row r="32" spans="1:35" ht="15" customHeight="1" x14ac:dyDescent="0.15">
      <c r="A32" s="81"/>
      <c r="B32" s="107">
        <v>28</v>
      </c>
      <c r="C32" s="246">
        <f t="shared" si="1"/>
        <v>7742</v>
      </c>
      <c r="D32" s="220"/>
      <c r="E32" s="220"/>
      <c r="F32" s="220">
        <f t="shared" si="0"/>
        <v>1859</v>
      </c>
      <c r="G32" s="220"/>
      <c r="H32" s="220"/>
      <c r="I32" s="220">
        <v>83</v>
      </c>
      <c r="J32" s="220"/>
      <c r="K32" s="220"/>
      <c r="L32" s="220">
        <v>36</v>
      </c>
      <c r="M32" s="220"/>
      <c r="N32" s="220"/>
      <c r="O32" s="220">
        <v>13</v>
      </c>
      <c r="P32" s="220"/>
      <c r="Q32" s="220"/>
      <c r="R32" s="220">
        <v>7</v>
      </c>
      <c r="S32" s="220"/>
      <c r="T32" s="220"/>
      <c r="U32" s="220">
        <v>1230</v>
      </c>
      <c r="V32" s="220"/>
      <c r="W32" s="220"/>
      <c r="X32" s="220">
        <v>150</v>
      </c>
      <c r="Y32" s="220"/>
      <c r="Z32" s="220"/>
      <c r="AA32" s="220">
        <v>1139</v>
      </c>
      <c r="AB32" s="220"/>
      <c r="AC32" s="220"/>
      <c r="AD32" s="220">
        <v>357</v>
      </c>
      <c r="AE32" s="220"/>
      <c r="AF32" s="220"/>
      <c r="AG32" s="122"/>
      <c r="AH32" s="122"/>
      <c r="AI32" s="122"/>
    </row>
    <row r="33" spans="1:36" ht="15" customHeight="1" x14ac:dyDescent="0.15">
      <c r="A33" s="81"/>
      <c r="B33" s="94">
        <v>29</v>
      </c>
      <c r="C33" s="246">
        <f t="shared" si="1"/>
        <v>7602</v>
      </c>
      <c r="D33" s="220"/>
      <c r="E33" s="220"/>
      <c r="F33" s="220">
        <f t="shared" si="0"/>
        <v>1694</v>
      </c>
      <c r="G33" s="220"/>
      <c r="H33" s="220"/>
      <c r="I33" s="220">
        <v>144</v>
      </c>
      <c r="J33" s="220"/>
      <c r="K33" s="220"/>
      <c r="L33" s="220">
        <v>38</v>
      </c>
      <c r="M33" s="220"/>
      <c r="N33" s="220"/>
      <c r="O33" s="220">
        <v>31</v>
      </c>
      <c r="P33" s="220"/>
      <c r="Q33" s="220"/>
      <c r="R33" s="220">
        <v>8</v>
      </c>
      <c r="S33" s="220"/>
      <c r="T33" s="220"/>
      <c r="U33" s="220">
        <v>1154</v>
      </c>
      <c r="V33" s="220"/>
      <c r="W33" s="220"/>
      <c r="X33" s="220">
        <v>124</v>
      </c>
      <c r="Y33" s="220"/>
      <c r="Z33" s="220"/>
      <c r="AA33" s="220">
        <v>1220</v>
      </c>
      <c r="AB33" s="220"/>
      <c r="AC33" s="220"/>
      <c r="AD33" s="220">
        <v>336</v>
      </c>
      <c r="AE33" s="220"/>
      <c r="AF33" s="220"/>
      <c r="AG33" s="122"/>
      <c r="AH33" s="122"/>
      <c r="AI33" s="122"/>
    </row>
    <row r="34" spans="1:36" ht="15" customHeight="1" x14ac:dyDescent="0.15">
      <c r="A34" s="81"/>
      <c r="B34" s="107">
        <v>30</v>
      </c>
      <c r="C34" s="246">
        <f t="shared" si="1"/>
        <v>7229</v>
      </c>
      <c r="D34" s="220"/>
      <c r="E34" s="220"/>
      <c r="F34" s="220">
        <f t="shared" si="0"/>
        <v>1536</v>
      </c>
      <c r="G34" s="220"/>
      <c r="H34" s="220"/>
      <c r="I34" s="220">
        <v>124</v>
      </c>
      <c r="J34" s="220"/>
      <c r="K34" s="220"/>
      <c r="L34" s="220">
        <v>53</v>
      </c>
      <c r="M34" s="220"/>
      <c r="N34" s="220"/>
      <c r="O34" s="220">
        <v>56</v>
      </c>
      <c r="P34" s="220"/>
      <c r="Q34" s="220"/>
      <c r="R34" s="220">
        <v>11</v>
      </c>
      <c r="S34" s="220"/>
      <c r="T34" s="220"/>
      <c r="U34" s="220">
        <v>1236</v>
      </c>
      <c r="V34" s="220"/>
      <c r="W34" s="220"/>
      <c r="X34" s="220">
        <v>115</v>
      </c>
      <c r="Y34" s="220"/>
      <c r="Z34" s="220"/>
      <c r="AA34" s="220">
        <v>1176</v>
      </c>
      <c r="AB34" s="220"/>
      <c r="AC34" s="220"/>
      <c r="AD34" s="220">
        <v>336</v>
      </c>
      <c r="AE34" s="220"/>
      <c r="AF34" s="220"/>
      <c r="AG34" s="122"/>
      <c r="AH34" s="122"/>
      <c r="AI34" s="122"/>
    </row>
    <row r="35" spans="1:36" ht="15" customHeight="1" x14ac:dyDescent="0.15">
      <c r="A35" s="81" t="s">
        <v>90</v>
      </c>
      <c r="B35" s="94" t="s">
        <v>317</v>
      </c>
      <c r="C35" s="246">
        <f t="shared" si="1"/>
        <v>7079</v>
      </c>
      <c r="D35" s="220"/>
      <c r="E35" s="220"/>
      <c r="F35" s="220">
        <f t="shared" si="0"/>
        <v>1709</v>
      </c>
      <c r="G35" s="220"/>
      <c r="H35" s="220"/>
      <c r="I35" s="220">
        <v>117</v>
      </c>
      <c r="J35" s="220"/>
      <c r="K35" s="220"/>
      <c r="L35" s="220">
        <v>34</v>
      </c>
      <c r="M35" s="220"/>
      <c r="N35" s="220"/>
      <c r="O35" s="220">
        <v>46</v>
      </c>
      <c r="P35" s="220"/>
      <c r="Q35" s="220"/>
      <c r="R35" s="220">
        <v>4</v>
      </c>
      <c r="S35" s="220"/>
      <c r="T35" s="220"/>
      <c r="U35" s="220">
        <v>1241</v>
      </c>
      <c r="V35" s="220"/>
      <c r="W35" s="220"/>
      <c r="X35" s="220">
        <v>132</v>
      </c>
      <c r="Y35" s="220"/>
      <c r="Z35" s="220"/>
      <c r="AA35" s="220">
        <v>1034</v>
      </c>
      <c r="AB35" s="220"/>
      <c r="AC35" s="220"/>
      <c r="AD35" s="220">
        <v>280</v>
      </c>
      <c r="AE35" s="220"/>
      <c r="AF35" s="220"/>
      <c r="AG35" s="122"/>
      <c r="AH35" s="122"/>
      <c r="AI35" s="122"/>
    </row>
    <row r="36" spans="1:36" ht="15" customHeight="1" x14ac:dyDescent="0.15">
      <c r="A36" s="81"/>
      <c r="B36" s="94">
        <v>2</v>
      </c>
      <c r="C36" s="246">
        <f t="shared" si="1"/>
        <v>5558</v>
      </c>
      <c r="D36" s="220"/>
      <c r="E36" s="220"/>
      <c r="F36" s="220">
        <f t="shared" si="0"/>
        <v>1373</v>
      </c>
      <c r="G36" s="220"/>
      <c r="H36" s="220"/>
      <c r="I36" s="220">
        <v>103</v>
      </c>
      <c r="J36" s="220"/>
      <c r="K36" s="220"/>
      <c r="L36" s="220">
        <v>46</v>
      </c>
      <c r="M36" s="220"/>
      <c r="N36" s="220"/>
      <c r="O36" s="220">
        <v>49</v>
      </c>
      <c r="P36" s="220"/>
      <c r="Q36" s="220"/>
      <c r="R36" s="220">
        <v>8</v>
      </c>
      <c r="S36" s="220"/>
      <c r="T36" s="220"/>
      <c r="U36" s="220">
        <v>1185</v>
      </c>
      <c r="V36" s="220"/>
      <c r="W36" s="220"/>
      <c r="X36" s="220">
        <v>130</v>
      </c>
      <c r="Y36" s="220"/>
      <c r="Z36" s="220"/>
      <c r="AA36" s="220">
        <v>857</v>
      </c>
      <c r="AB36" s="220"/>
      <c r="AC36" s="220"/>
      <c r="AD36" s="220">
        <v>274</v>
      </c>
      <c r="AE36" s="220"/>
      <c r="AF36" s="220"/>
      <c r="AG36" s="122"/>
      <c r="AH36" s="122"/>
      <c r="AI36" s="122"/>
    </row>
    <row r="37" spans="1:36" ht="15" customHeight="1" x14ac:dyDescent="0.15">
      <c r="A37" s="81"/>
      <c r="B37" s="94">
        <v>3</v>
      </c>
      <c r="C37" s="246">
        <f t="shared" si="1"/>
        <v>5742</v>
      </c>
      <c r="D37" s="220"/>
      <c r="E37" s="220"/>
      <c r="F37" s="220">
        <f t="shared" si="0"/>
        <v>1369</v>
      </c>
      <c r="G37" s="220"/>
      <c r="H37" s="220"/>
      <c r="I37" s="220">
        <v>183</v>
      </c>
      <c r="J37" s="220"/>
      <c r="K37" s="220"/>
      <c r="L37" s="220">
        <v>39</v>
      </c>
      <c r="M37" s="220"/>
      <c r="N37" s="220"/>
      <c r="O37" s="220">
        <v>6</v>
      </c>
      <c r="P37" s="220"/>
      <c r="Q37" s="220"/>
      <c r="R37" s="220">
        <v>0</v>
      </c>
      <c r="S37" s="220"/>
      <c r="T37" s="220"/>
      <c r="U37" s="220">
        <v>971</v>
      </c>
      <c r="V37" s="220"/>
      <c r="W37" s="220"/>
      <c r="X37" s="220">
        <v>98</v>
      </c>
      <c r="Y37" s="220"/>
      <c r="Z37" s="220"/>
      <c r="AA37" s="220">
        <v>1149</v>
      </c>
      <c r="AB37" s="220"/>
      <c r="AC37" s="220"/>
      <c r="AD37" s="220">
        <v>365</v>
      </c>
      <c r="AE37" s="220"/>
      <c r="AF37" s="220"/>
      <c r="AG37" s="122"/>
      <c r="AH37" s="122"/>
      <c r="AI37" s="122"/>
    </row>
    <row r="38" spans="1:36" ht="15" customHeight="1" x14ac:dyDescent="0.15">
      <c r="A38" s="81"/>
      <c r="B38" s="94">
        <v>4</v>
      </c>
      <c r="C38" s="246">
        <f>SUM(I38,O38,U38,AA38,A52,E52,K52,O52,U52,AA52)</f>
        <v>4927</v>
      </c>
      <c r="D38" s="220"/>
      <c r="E38" s="220"/>
      <c r="F38" s="220">
        <f>SUM(L38,R38,X38,AD38,C52,H52,M52,R52,X52,AC52)</f>
        <v>1380</v>
      </c>
      <c r="G38" s="220"/>
      <c r="H38" s="220"/>
      <c r="I38" s="220">
        <v>193</v>
      </c>
      <c r="J38" s="220"/>
      <c r="K38" s="220"/>
      <c r="L38" s="220">
        <v>112</v>
      </c>
      <c r="M38" s="220"/>
      <c r="N38" s="220"/>
      <c r="O38" s="220">
        <v>1</v>
      </c>
      <c r="P38" s="220"/>
      <c r="Q38" s="220"/>
      <c r="R38" s="220">
        <v>2</v>
      </c>
      <c r="S38" s="220"/>
      <c r="T38" s="220"/>
      <c r="U38" s="220">
        <v>496</v>
      </c>
      <c r="V38" s="220"/>
      <c r="W38" s="220"/>
      <c r="X38" s="220">
        <v>63</v>
      </c>
      <c r="Y38" s="220"/>
      <c r="Z38" s="220"/>
      <c r="AA38" s="220">
        <v>1057</v>
      </c>
      <c r="AB38" s="220"/>
      <c r="AC38" s="220"/>
      <c r="AD38" s="220">
        <v>311</v>
      </c>
      <c r="AE38" s="220"/>
      <c r="AF38" s="220"/>
      <c r="AG38" s="122"/>
      <c r="AH38" s="122"/>
      <c r="AI38" s="122"/>
    </row>
    <row r="39" spans="1:36" ht="7.5" customHeight="1" x14ac:dyDescent="0.15">
      <c r="A39" s="111"/>
      <c r="B39" s="111"/>
      <c r="C39" s="113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J39" s="122"/>
    </row>
    <row r="40" spans="1:36" ht="21" customHeight="1" x14ac:dyDescent="0.15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</row>
    <row r="41" spans="1:36" ht="15" customHeight="1" x14ac:dyDescent="0.15">
      <c r="A41" s="222" t="s">
        <v>41</v>
      </c>
      <c r="B41" s="228"/>
      <c r="C41" s="228"/>
      <c r="D41" s="228"/>
      <c r="E41" s="229" t="s">
        <v>43</v>
      </c>
      <c r="F41" s="230"/>
      <c r="G41" s="230"/>
      <c r="H41" s="230"/>
      <c r="I41" s="230"/>
      <c r="J41" s="231"/>
      <c r="K41" s="232" t="s">
        <v>45</v>
      </c>
      <c r="L41" s="233"/>
      <c r="M41" s="233"/>
      <c r="N41" s="234"/>
      <c r="O41" s="235" t="s">
        <v>49</v>
      </c>
      <c r="P41" s="236"/>
      <c r="Q41" s="236"/>
      <c r="R41" s="236"/>
      <c r="S41" s="236"/>
      <c r="T41" s="237"/>
      <c r="U41" s="238" t="s">
        <v>25</v>
      </c>
      <c r="V41" s="228"/>
      <c r="W41" s="228"/>
      <c r="X41" s="228"/>
      <c r="Y41" s="228"/>
      <c r="Z41" s="239"/>
      <c r="AA41" s="238" t="s">
        <v>50</v>
      </c>
      <c r="AB41" s="228"/>
      <c r="AC41" s="228"/>
      <c r="AD41" s="239"/>
      <c r="AE41" s="226" t="s">
        <v>13</v>
      </c>
      <c r="AF41" s="222"/>
    </row>
    <row r="42" spans="1:36" ht="15" customHeight="1" x14ac:dyDescent="0.15">
      <c r="A42" s="240" t="s">
        <v>39</v>
      </c>
      <c r="B42" s="241"/>
      <c r="C42" s="242" t="s">
        <v>37</v>
      </c>
      <c r="D42" s="241"/>
      <c r="E42" s="243" t="s">
        <v>39</v>
      </c>
      <c r="F42" s="244"/>
      <c r="G42" s="245"/>
      <c r="H42" s="243" t="s">
        <v>37</v>
      </c>
      <c r="I42" s="244"/>
      <c r="J42" s="245"/>
      <c r="K42" s="242" t="s">
        <v>39</v>
      </c>
      <c r="L42" s="241"/>
      <c r="M42" s="242" t="s">
        <v>37</v>
      </c>
      <c r="N42" s="241"/>
      <c r="O42" s="243" t="s">
        <v>39</v>
      </c>
      <c r="P42" s="244"/>
      <c r="Q42" s="245"/>
      <c r="R42" s="243" t="s">
        <v>37</v>
      </c>
      <c r="S42" s="244"/>
      <c r="T42" s="245"/>
      <c r="U42" s="243" t="s">
        <v>39</v>
      </c>
      <c r="V42" s="244"/>
      <c r="W42" s="245"/>
      <c r="X42" s="243" t="s">
        <v>37</v>
      </c>
      <c r="Y42" s="244"/>
      <c r="Z42" s="245"/>
      <c r="AA42" s="242" t="s">
        <v>39</v>
      </c>
      <c r="AB42" s="241"/>
      <c r="AC42" s="242" t="s">
        <v>37</v>
      </c>
      <c r="AD42" s="241"/>
      <c r="AE42" s="227"/>
      <c r="AF42" s="224"/>
    </row>
    <row r="43" spans="1:36" ht="7.5" customHeight="1" x14ac:dyDescent="0.15">
      <c r="A43" s="81"/>
      <c r="B43" s="81"/>
      <c r="C43" s="81"/>
      <c r="D43" s="81"/>
      <c r="E43" s="81"/>
      <c r="F43" s="107"/>
      <c r="G43" s="107"/>
      <c r="H43" s="107"/>
      <c r="I43" s="107"/>
      <c r="J43" s="107"/>
      <c r="K43" s="107"/>
      <c r="L43" s="107"/>
      <c r="M43" s="107"/>
      <c r="N43" s="81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21"/>
      <c r="AF43" s="107"/>
    </row>
    <row r="44" spans="1:36" ht="15" customHeight="1" x14ac:dyDescent="0.15">
      <c r="A44" s="220">
        <v>1531</v>
      </c>
      <c r="B44" s="220"/>
      <c r="C44" s="220">
        <v>239</v>
      </c>
      <c r="D44" s="220"/>
      <c r="E44" s="220">
        <v>85</v>
      </c>
      <c r="F44" s="220"/>
      <c r="G44" s="220"/>
      <c r="H44" s="220">
        <v>13</v>
      </c>
      <c r="I44" s="220"/>
      <c r="J44" s="220"/>
      <c r="K44" s="220">
        <v>321</v>
      </c>
      <c r="L44" s="220"/>
      <c r="M44" s="220">
        <v>117</v>
      </c>
      <c r="N44" s="220"/>
      <c r="O44" s="220">
        <v>13</v>
      </c>
      <c r="P44" s="220"/>
      <c r="Q44" s="220"/>
      <c r="R44" s="220">
        <v>12</v>
      </c>
      <c r="S44" s="220"/>
      <c r="T44" s="220"/>
      <c r="U44" s="220">
        <v>3202</v>
      </c>
      <c r="V44" s="220"/>
      <c r="W44" s="220"/>
      <c r="X44" s="220">
        <v>628</v>
      </c>
      <c r="Y44" s="220"/>
      <c r="Z44" s="220"/>
      <c r="AA44" s="220">
        <v>647</v>
      </c>
      <c r="AB44" s="220"/>
      <c r="AC44" s="220">
        <v>423</v>
      </c>
      <c r="AD44" s="220"/>
      <c r="AE44" s="78" t="s">
        <v>324</v>
      </c>
      <c r="AF44" s="123">
        <v>26</v>
      </c>
    </row>
    <row r="45" spans="1:36" ht="15" customHeight="1" x14ac:dyDescent="0.15">
      <c r="A45" s="220">
        <v>1529</v>
      </c>
      <c r="B45" s="220"/>
      <c r="C45" s="220">
        <v>233</v>
      </c>
      <c r="D45" s="220"/>
      <c r="E45" s="220">
        <v>99</v>
      </c>
      <c r="F45" s="220"/>
      <c r="G45" s="220"/>
      <c r="H45" s="220">
        <v>16</v>
      </c>
      <c r="I45" s="220"/>
      <c r="J45" s="220"/>
      <c r="K45" s="220">
        <v>259</v>
      </c>
      <c r="L45" s="220"/>
      <c r="M45" s="220">
        <v>76</v>
      </c>
      <c r="N45" s="220"/>
      <c r="O45" s="220">
        <v>19</v>
      </c>
      <c r="P45" s="220"/>
      <c r="Q45" s="220"/>
      <c r="R45" s="220">
        <v>15</v>
      </c>
      <c r="S45" s="220"/>
      <c r="T45" s="220"/>
      <c r="U45" s="220">
        <v>2859</v>
      </c>
      <c r="V45" s="220"/>
      <c r="W45" s="220"/>
      <c r="X45" s="220">
        <v>585</v>
      </c>
      <c r="Y45" s="220"/>
      <c r="Z45" s="220"/>
      <c r="AA45" s="220">
        <v>617</v>
      </c>
      <c r="AB45" s="220"/>
      <c r="AC45" s="220">
        <v>423</v>
      </c>
      <c r="AD45" s="220"/>
      <c r="AE45" s="78"/>
      <c r="AF45" s="123">
        <v>27</v>
      </c>
    </row>
    <row r="46" spans="1:36" ht="15" customHeight="1" x14ac:dyDescent="0.15">
      <c r="A46" s="220">
        <v>1578</v>
      </c>
      <c r="B46" s="220"/>
      <c r="C46" s="220">
        <v>261</v>
      </c>
      <c r="D46" s="220"/>
      <c r="E46" s="220">
        <v>96</v>
      </c>
      <c r="F46" s="220"/>
      <c r="G46" s="220"/>
      <c r="H46" s="220">
        <v>25</v>
      </c>
      <c r="I46" s="220"/>
      <c r="J46" s="220"/>
      <c r="K46" s="220">
        <v>256</v>
      </c>
      <c r="L46" s="220"/>
      <c r="M46" s="220">
        <v>90</v>
      </c>
      <c r="N46" s="220"/>
      <c r="O46" s="220">
        <v>16</v>
      </c>
      <c r="P46" s="220"/>
      <c r="Q46" s="220"/>
      <c r="R46" s="220">
        <v>8</v>
      </c>
      <c r="S46" s="220"/>
      <c r="T46" s="220"/>
      <c r="U46" s="220">
        <v>2800</v>
      </c>
      <c r="V46" s="220"/>
      <c r="W46" s="220"/>
      <c r="X46" s="220">
        <v>590</v>
      </c>
      <c r="Y46" s="220"/>
      <c r="Z46" s="220"/>
      <c r="AA46" s="220">
        <v>531</v>
      </c>
      <c r="AB46" s="220"/>
      <c r="AC46" s="220">
        <v>335</v>
      </c>
      <c r="AD46" s="220"/>
      <c r="AE46" s="78"/>
      <c r="AF46" s="123">
        <v>28</v>
      </c>
    </row>
    <row r="47" spans="1:36" ht="15" customHeight="1" x14ac:dyDescent="0.15">
      <c r="A47" s="220">
        <v>1726</v>
      </c>
      <c r="B47" s="220"/>
      <c r="C47" s="220">
        <v>268</v>
      </c>
      <c r="D47" s="220"/>
      <c r="E47" s="220">
        <v>90</v>
      </c>
      <c r="F47" s="220"/>
      <c r="G47" s="220"/>
      <c r="H47" s="220">
        <v>17</v>
      </c>
      <c r="I47" s="220"/>
      <c r="J47" s="220"/>
      <c r="K47" s="220">
        <v>231</v>
      </c>
      <c r="L47" s="220"/>
      <c r="M47" s="220">
        <v>54</v>
      </c>
      <c r="N47" s="220"/>
      <c r="O47" s="220">
        <v>11</v>
      </c>
      <c r="P47" s="220"/>
      <c r="Q47" s="220"/>
      <c r="R47" s="220">
        <v>6</v>
      </c>
      <c r="S47" s="220"/>
      <c r="T47" s="220"/>
      <c r="U47" s="220">
        <v>2515</v>
      </c>
      <c r="V47" s="220"/>
      <c r="W47" s="220"/>
      <c r="X47" s="220">
        <v>549</v>
      </c>
      <c r="Y47" s="220"/>
      <c r="Z47" s="220"/>
      <c r="AA47" s="220">
        <v>480</v>
      </c>
      <c r="AB47" s="220"/>
      <c r="AC47" s="220">
        <v>294</v>
      </c>
      <c r="AD47" s="220"/>
      <c r="AE47" s="78"/>
      <c r="AF47" s="123">
        <v>29</v>
      </c>
    </row>
    <row r="48" spans="1:36" ht="15" customHeight="1" x14ac:dyDescent="0.15">
      <c r="A48" s="220">
        <v>1330</v>
      </c>
      <c r="B48" s="220"/>
      <c r="C48" s="220">
        <v>221</v>
      </c>
      <c r="D48" s="220"/>
      <c r="E48" s="220">
        <v>84</v>
      </c>
      <c r="F48" s="220"/>
      <c r="G48" s="220"/>
      <c r="H48" s="220">
        <v>16</v>
      </c>
      <c r="I48" s="220"/>
      <c r="J48" s="220"/>
      <c r="K48" s="220">
        <v>244</v>
      </c>
      <c r="L48" s="220"/>
      <c r="M48" s="220">
        <v>64</v>
      </c>
      <c r="N48" s="220"/>
      <c r="O48" s="220">
        <v>9</v>
      </c>
      <c r="P48" s="220"/>
      <c r="Q48" s="220"/>
      <c r="R48" s="220">
        <v>4</v>
      </c>
      <c r="S48" s="220"/>
      <c r="T48" s="220"/>
      <c r="U48" s="220">
        <v>2602</v>
      </c>
      <c r="V48" s="220"/>
      <c r="W48" s="220"/>
      <c r="X48" s="220">
        <v>484</v>
      </c>
      <c r="Y48" s="220"/>
      <c r="Z48" s="220"/>
      <c r="AA48" s="220">
        <v>368</v>
      </c>
      <c r="AB48" s="220"/>
      <c r="AC48" s="220">
        <v>232</v>
      </c>
      <c r="AD48" s="220"/>
      <c r="AE48" s="78"/>
      <c r="AF48" s="123">
        <v>30</v>
      </c>
    </row>
    <row r="49" spans="1:32" ht="15" customHeight="1" x14ac:dyDescent="0.15">
      <c r="A49" s="220">
        <v>1218</v>
      </c>
      <c r="B49" s="220"/>
      <c r="C49" s="220">
        <v>235</v>
      </c>
      <c r="D49" s="220"/>
      <c r="E49" s="220">
        <v>103</v>
      </c>
      <c r="F49" s="220"/>
      <c r="G49" s="220"/>
      <c r="H49" s="220">
        <v>14</v>
      </c>
      <c r="I49" s="220"/>
      <c r="J49" s="220"/>
      <c r="K49" s="220">
        <v>242</v>
      </c>
      <c r="L49" s="220"/>
      <c r="M49" s="220">
        <v>52</v>
      </c>
      <c r="N49" s="220"/>
      <c r="O49" s="220">
        <v>3</v>
      </c>
      <c r="P49" s="220"/>
      <c r="Q49" s="220"/>
      <c r="R49" s="220">
        <v>1</v>
      </c>
      <c r="S49" s="220"/>
      <c r="T49" s="220"/>
      <c r="U49" s="220">
        <v>2501</v>
      </c>
      <c r="V49" s="220"/>
      <c r="W49" s="220"/>
      <c r="X49" s="220">
        <v>545</v>
      </c>
      <c r="Y49" s="220"/>
      <c r="Z49" s="220"/>
      <c r="AA49" s="220">
        <v>574</v>
      </c>
      <c r="AB49" s="220"/>
      <c r="AC49" s="220">
        <v>412</v>
      </c>
      <c r="AD49" s="221"/>
      <c r="AE49" s="78" t="s">
        <v>90</v>
      </c>
      <c r="AF49" s="123" t="s">
        <v>317</v>
      </c>
    </row>
    <row r="50" spans="1:32" ht="15" customHeight="1" x14ac:dyDescent="0.15">
      <c r="A50" s="220">
        <v>981</v>
      </c>
      <c r="B50" s="220"/>
      <c r="C50" s="220">
        <v>233</v>
      </c>
      <c r="D50" s="220"/>
      <c r="E50" s="220">
        <v>105</v>
      </c>
      <c r="F50" s="220"/>
      <c r="G50" s="220"/>
      <c r="H50" s="220">
        <v>20</v>
      </c>
      <c r="I50" s="220"/>
      <c r="J50" s="220"/>
      <c r="K50" s="220">
        <v>226</v>
      </c>
      <c r="L50" s="220"/>
      <c r="M50" s="220">
        <v>47</v>
      </c>
      <c r="N50" s="220"/>
      <c r="O50" s="220">
        <v>11</v>
      </c>
      <c r="P50" s="220"/>
      <c r="Q50" s="220"/>
      <c r="R50" s="220">
        <v>3</v>
      </c>
      <c r="S50" s="220"/>
      <c r="T50" s="220"/>
      <c r="U50" s="220">
        <v>1760</v>
      </c>
      <c r="V50" s="220"/>
      <c r="W50" s="220"/>
      <c r="X50" s="220">
        <v>419</v>
      </c>
      <c r="Y50" s="220"/>
      <c r="Z50" s="220"/>
      <c r="AA50" s="220">
        <v>281</v>
      </c>
      <c r="AB50" s="220"/>
      <c r="AC50" s="220">
        <v>193</v>
      </c>
      <c r="AD50" s="220"/>
      <c r="AE50" s="78"/>
      <c r="AF50" s="123">
        <v>2</v>
      </c>
    </row>
    <row r="51" spans="1:32" ht="15" customHeight="1" x14ac:dyDescent="0.15">
      <c r="A51" s="220">
        <v>1065</v>
      </c>
      <c r="B51" s="220"/>
      <c r="C51" s="220">
        <v>201</v>
      </c>
      <c r="D51" s="220"/>
      <c r="E51" s="220">
        <v>94</v>
      </c>
      <c r="F51" s="220"/>
      <c r="G51" s="220"/>
      <c r="H51" s="220">
        <v>14</v>
      </c>
      <c r="I51" s="220"/>
      <c r="J51" s="220"/>
      <c r="K51" s="220">
        <v>217</v>
      </c>
      <c r="L51" s="220"/>
      <c r="M51" s="220">
        <v>61</v>
      </c>
      <c r="N51" s="220"/>
      <c r="O51" s="220">
        <v>6</v>
      </c>
      <c r="P51" s="220"/>
      <c r="Q51" s="220"/>
      <c r="R51" s="220">
        <v>0</v>
      </c>
      <c r="S51" s="220"/>
      <c r="T51" s="220"/>
      <c r="U51" s="220">
        <v>1817</v>
      </c>
      <c r="V51" s="220"/>
      <c r="W51" s="220"/>
      <c r="X51" s="220">
        <v>447</v>
      </c>
      <c r="Y51" s="220"/>
      <c r="Z51" s="220"/>
      <c r="AA51" s="220">
        <v>234</v>
      </c>
      <c r="AB51" s="220"/>
      <c r="AC51" s="220">
        <v>144</v>
      </c>
      <c r="AD51" s="221"/>
      <c r="AE51" s="78"/>
      <c r="AF51" s="123">
        <v>3</v>
      </c>
    </row>
    <row r="52" spans="1:32" ht="15" customHeight="1" x14ac:dyDescent="0.15">
      <c r="A52" s="220">
        <v>896</v>
      </c>
      <c r="B52" s="220"/>
      <c r="C52" s="220">
        <v>163</v>
      </c>
      <c r="D52" s="220"/>
      <c r="E52" s="220">
        <v>65</v>
      </c>
      <c r="F52" s="220"/>
      <c r="G52" s="220"/>
      <c r="H52" s="220">
        <v>4</v>
      </c>
      <c r="I52" s="220"/>
      <c r="J52" s="220"/>
      <c r="K52" s="220">
        <v>156</v>
      </c>
      <c r="L52" s="220"/>
      <c r="M52" s="220">
        <v>48</v>
      </c>
      <c r="N52" s="220"/>
      <c r="O52" s="220">
        <v>2</v>
      </c>
      <c r="P52" s="220"/>
      <c r="Q52" s="220"/>
      <c r="R52" s="220">
        <v>2</v>
      </c>
      <c r="S52" s="220"/>
      <c r="T52" s="220"/>
      <c r="U52" s="220">
        <v>1640</v>
      </c>
      <c r="V52" s="220"/>
      <c r="W52" s="220"/>
      <c r="X52" s="220">
        <v>392</v>
      </c>
      <c r="Y52" s="220"/>
      <c r="Z52" s="220"/>
      <c r="AA52" s="220">
        <v>421</v>
      </c>
      <c r="AB52" s="220"/>
      <c r="AC52" s="220">
        <v>283</v>
      </c>
      <c r="AD52" s="221"/>
      <c r="AE52" s="78"/>
      <c r="AF52" s="123">
        <v>4</v>
      </c>
    </row>
    <row r="53" spans="1:32" ht="7.5" customHeight="1" x14ac:dyDescent="0.15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9"/>
      <c r="AF53" s="87"/>
    </row>
    <row r="54" spans="1:32" ht="6.75" customHeight="1" x14ac:dyDescent="0.15">
      <c r="A54" s="80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</row>
    <row r="55" spans="1:32" x14ac:dyDescent="0.15">
      <c r="A55" s="124" t="s">
        <v>296</v>
      </c>
      <c r="B55" s="124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</row>
    <row r="56" spans="1:32" x14ac:dyDescent="0.15">
      <c r="A56" s="124" t="s">
        <v>48</v>
      </c>
      <c r="B56" s="124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</row>
  </sheetData>
  <mergeCells count="407">
    <mergeCell ref="Y10:Z10"/>
    <mergeCell ref="AA10:AB10"/>
    <mergeCell ref="AC10:AD10"/>
    <mergeCell ref="C7:H7"/>
    <mergeCell ref="I7:N7"/>
    <mergeCell ref="O7:T7"/>
    <mergeCell ref="U7:Z7"/>
    <mergeCell ref="AA7:AF7"/>
    <mergeCell ref="C8:D8"/>
    <mergeCell ref="E8:F8"/>
    <mergeCell ref="G8:H8"/>
    <mergeCell ref="I8:J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E10:AF10"/>
    <mergeCell ref="W11:X11"/>
    <mergeCell ref="Y11:Z11"/>
    <mergeCell ref="AA11:AB11"/>
    <mergeCell ref="AC11:AD11"/>
    <mergeCell ref="AE11:AF11"/>
    <mergeCell ref="C10:D10"/>
    <mergeCell ref="E10:F10"/>
    <mergeCell ref="G10:H10"/>
    <mergeCell ref="I10:J10"/>
    <mergeCell ref="M10:N10"/>
    <mergeCell ref="O10:P10"/>
    <mergeCell ref="Q10:R10"/>
    <mergeCell ref="S10:T10"/>
    <mergeCell ref="U10:V10"/>
    <mergeCell ref="C11:D11"/>
    <mergeCell ref="E11:F11"/>
    <mergeCell ref="G11:H11"/>
    <mergeCell ref="I11:J11"/>
    <mergeCell ref="M11:N11"/>
    <mergeCell ref="O11:P11"/>
    <mergeCell ref="Q11:R11"/>
    <mergeCell ref="S11:T11"/>
    <mergeCell ref="U11:V11"/>
    <mergeCell ref="W10:X10"/>
    <mergeCell ref="C12:D12"/>
    <mergeCell ref="E12:F12"/>
    <mergeCell ref="G12:H12"/>
    <mergeCell ref="I12:J12"/>
    <mergeCell ref="M12:N12"/>
    <mergeCell ref="O12:P12"/>
    <mergeCell ref="Q12:R12"/>
    <mergeCell ref="S12:T12"/>
    <mergeCell ref="U12:V12"/>
    <mergeCell ref="Y14:Z14"/>
    <mergeCell ref="AA14:AB14"/>
    <mergeCell ref="AC14:AD14"/>
    <mergeCell ref="AE14:AF14"/>
    <mergeCell ref="C13:D13"/>
    <mergeCell ref="E13:F13"/>
    <mergeCell ref="G13:H13"/>
    <mergeCell ref="I13:J13"/>
    <mergeCell ref="M13:N13"/>
    <mergeCell ref="O13:P13"/>
    <mergeCell ref="Q13:R13"/>
    <mergeCell ref="S13:T13"/>
    <mergeCell ref="U13:V13"/>
    <mergeCell ref="W12:X12"/>
    <mergeCell ref="Y12:Z12"/>
    <mergeCell ref="AA12:AB12"/>
    <mergeCell ref="AC12:AD12"/>
    <mergeCell ref="AE12:AF12"/>
    <mergeCell ref="W13:X13"/>
    <mergeCell ref="Y13:Z13"/>
    <mergeCell ref="AA13:AB13"/>
    <mergeCell ref="AC13:AD13"/>
    <mergeCell ref="AE13:AF13"/>
    <mergeCell ref="W15:X15"/>
    <mergeCell ref="Y15:Z15"/>
    <mergeCell ref="AA15:AB15"/>
    <mergeCell ref="AC15:AD15"/>
    <mergeCell ref="AE15:AF15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O15:P15"/>
    <mergeCell ref="Q15:R15"/>
    <mergeCell ref="S15:T15"/>
    <mergeCell ref="U15:V15"/>
    <mergeCell ref="O14:P14"/>
    <mergeCell ref="Q14:R14"/>
    <mergeCell ref="S14:T14"/>
    <mergeCell ref="U14:V14"/>
    <mergeCell ref="W14:X14"/>
    <mergeCell ref="C16:D16"/>
    <mergeCell ref="E16:F16"/>
    <mergeCell ref="G16:H16"/>
    <mergeCell ref="I16:J16"/>
    <mergeCell ref="M16:N16"/>
    <mergeCell ref="O16:P16"/>
    <mergeCell ref="Q16:R16"/>
    <mergeCell ref="S16:T16"/>
    <mergeCell ref="U16:V16"/>
    <mergeCell ref="Y18:Z18"/>
    <mergeCell ref="AA18:AB18"/>
    <mergeCell ref="AC18:AD18"/>
    <mergeCell ref="AE18:AF18"/>
    <mergeCell ref="C17:D17"/>
    <mergeCell ref="E17:F17"/>
    <mergeCell ref="G17:H17"/>
    <mergeCell ref="I17:J17"/>
    <mergeCell ref="M17:N17"/>
    <mergeCell ref="O17:P17"/>
    <mergeCell ref="Q17:R17"/>
    <mergeCell ref="S17:T17"/>
    <mergeCell ref="U17:V17"/>
    <mergeCell ref="W16:X16"/>
    <mergeCell ref="Y16:Z16"/>
    <mergeCell ref="AA16:AB16"/>
    <mergeCell ref="AC16:AD16"/>
    <mergeCell ref="AE16:AF16"/>
    <mergeCell ref="W17:X17"/>
    <mergeCell ref="Y17:Z17"/>
    <mergeCell ref="AA17:AB17"/>
    <mergeCell ref="AC17:AD17"/>
    <mergeCell ref="AE17:AF17"/>
    <mergeCell ref="W19:X19"/>
    <mergeCell ref="Y19:Z19"/>
    <mergeCell ref="AA19:AB19"/>
    <mergeCell ref="AC19:AD19"/>
    <mergeCell ref="AE19:AF19"/>
    <mergeCell ref="C18:D18"/>
    <mergeCell ref="E18:F18"/>
    <mergeCell ref="G18:H18"/>
    <mergeCell ref="I18:J18"/>
    <mergeCell ref="M18:N18"/>
    <mergeCell ref="C19:D19"/>
    <mergeCell ref="E19:F19"/>
    <mergeCell ref="G19:H19"/>
    <mergeCell ref="I19:J19"/>
    <mergeCell ref="M19:N19"/>
    <mergeCell ref="O19:P19"/>
    <mergeCell ref="Q19:R19"/>
    <mergeCell ref="S19:T19"/>
    <mergeCell ref="U19:V19"/>
    <mergeCell ref="O18:P18"/>
    <mergeCell ref="Q18:R18"/>
    <mergeCell ref="S18:T18"/>
    <mergeCell ref="U18:V18"/>
    <mergeCell ref="W18:X18"/>
    <mergeCell ref="W20:X20"/>
    <mergeCell ref="Y20:Z20"/>
    <mergeCell ref="AA20:AB20"/>
    <mergeCell ref="AC20:AD20"/>
    <mergeCell ref="AE20:AF20"/>
    <mergeCell ref="C27:H27"/>
    <mergeCell ref="I27:N27"/>
    <mergeCell ref="O27:T27"/>
    <mergeCell ref="U27:Z27"/>
    <mergeCell ref="AA27:AF27"/>
    <mergeCell ref="C20:D20"/>
    <mergeCell ref="E20:F20"/>
    <mergeCell ref="G20:H20"/>
    <mergeCell ref="I20:J20"/>
    <mergeCell ref="M20:N20"/>
    <mergeCell ref="O20:P20"/>
    <mergeCell ref="Q20:R20"/>
    <mergeCell ref="S20:T20"/>
    <mergeCell ref="U20:V20"/>
    <mergeCell ref="AD28:AF28"/>
    <mergeCell ref="C30:E30"/>
    <mergeCell ref="F30:H30"/>
    <mergeCell ref="I30:K30"/>
    <mergeCell ref="L30:N30"/>
    <mergeCell ref="O30:Q30"/>
    <mergeCell ref="R30:T30"/>
    <mergeCell ref="U30:W30"/>
    <mergeCell ref="X30:Z30"/>
    <mergeCell ref="AA30:AC30"/>
    <mergeCell ref="AD30:AF30"/>
    <mergeCell ref="C28:E28"/>
    <mergeCell ref="F28:H28"/>
    <mergeCell ref="I28:K28"/>
    <mergeCell ref="L28:N28"/>
    <mergeCell ref="O28:Q28"/>
    <mergeCell ref="R28:T28"/>
    <mergeCell ref="U28:W28"/>
    <mergeCell ref="X28:Z28"/>
    <mergeCell ref="AA28:AC28"/>
    <mergeCell ref="AD31:AF31"/>
    <mergeCell ref="C32:E32"/>
    <mergeCell ref="F32:H32"/>
    <mergeCell ref="I32:K32"/>
    <mergeCell ref="L32:N32"/>
    <mergeCell ref="O32:Q32"/>
    <mergeCell ref="R32:T32"/>
    <mergeCell ref="U32:W32"/>
    <mergeCell ref="X32:Z32"/>
    <mergeCell ref="AA32:AC32"/>
    <mergeCell ref="AD32:AF32"/>
    <mergeCell ref="C31:E31"/>
    <mergeCell ref="F31:H31"/>
    <mergeCell ref="I31:K31"/>
    <mergeCell ref="L31:N31"/>
    <mergeCell ref="O31:Q31"/>
    <mergeCell ref="R31:T31"/>
    <mergeCell ref="U31:W31"/>
    <mergeCell ref="X31:Z31"/>
    <mergeCell ref="AA31:AC31"/>
    <mergeCell ref="AD33:AF33"/>
    <mergeCell ref="C34:E34"/>
    <mergeCell ref="F34:H34"/>
    <mergeCell ref="I34:K34"/>
    <mergeCell ref="L34:N34"/>
    <mergeCell ref="O34:Q34"/>
    <mergeCell ref="R34:T34"/>
    <mergeCell ref="U34:W34"/>
    <mergeCell ref="X34:Z34"/>
    <mergeCell ref="AA34:AC34"/>
    <mergeCell ref="AD34:AF34"/>
    <mergeCell ref="C33:E33"/>
    <mergeCell ref="F33:H33"/>
    <mergeCell ref="I33:K33"/>
    <mergeCell ref="L33:N33"/>
    <mergeCell ref="O33:Q33"/>
    <mergeCell ref="R33:T33"/>
    <mergeCell ref="U33:W33"/>
    <mergeCell ref="X33:Z33"/>
    <mergeCell ref="AA33:AC33"/>
    <mergeCell ref="AD35:AF35"/>
    <mergeCell ref="C36:E36"/>
    <mergeCell ref="F36:H36"/>
    <mergeCell ref="I36:K36"/>
    <mergeCell ref="L36:N36"/>
    <mergeCell ref="O36:Q36"/>
    <mergeCell ref="R36:T36"/>
    <mergeCell ref="U36:W36"/>
    <mergeCell ref="X36:Z36"/>
    <mergeCell ref="AA36:AC36"/>
    <mergeCell ref="AD36:AF36"/>
    <mergeCell ref="C35:E35"/>
    <mergeCell ref="F35:H35"/>
    <mergeCell ref="I35:K35"/>
    <mergeCell ref="L35:N35"/>
    <mergeCell ref="O35:Q35"/>
    <mergeCell ref="R35:T35"/>
    <mergeCell ref="U35:W35"/>
    <mergeCell ref="X35:Z35"/>
    <mergeCell ref="AA35:AC35"/>
    <mergeCell ref="AD37:AF37"/>
    <mergeCell ref="C38:E38"/>
    <mergeCell ref="F38:H38"/>
    <mergeCell ref="I38:K38"/>
    <mergeCell ref="L38:N38"/>
    <mergeCell ref="O38:Q38"/>
    <mergeCell ref="R38:T38"/>
    <mergeCell ref="U38:W38"/>
    <mergeCell ref="X38:Z38"/>
    <mergeCell ref="AA38:AC38"/>
    <mergeCell ref="AD38:AF38"/>
    <mergeCell ref="C37:E37"/>
    <mergeCell ref="F37:H37"/>
    <mergeCell ref="I37:K37"/>
    <mergeCell ref="L37:N37"/>
    <mergeCell ref="O37:Q37"/>
    <mergeCell ref="R37:T37"/>
    <mergeCell ref="U37:W37"/>
    <mergeCell ref="X37:Z37"/>
    <mergeCell ref="AA37:AC37"/>
    <mergeCell ref="A41:D41"/>
    <mergeCell ref="E41:J41"/>
    <mergeCell ref="K41:N41"/>
    <mergeCell ref="O41:T41"/>
    <mergeCell ref="U41:Z41"/>
    <mergeCell ref="AA41:AD41"/>
    <mergeCell ref="A42:B42"/>
    <mergeCell ref="C42:D42"/>
    <mergeCell ref="E42:G42"/>
    <mergeCell ref="H42:J42"/>
    <mergeCell ref="K42:L42"/>
    <mergeCell ref="M42:N42"/>
    <mergeCell ref="O42:Q42"/>
    <mergeCell ref="R42:T42"/>
    <mergeCell ref="U42:W42"/>
    <mergeCell ref="X42:Z42"/>
    <mergeCell ref="AA42:AB42"/>
    <mergeCell ref="AC42:AD42"/>
    <mergeCell ref="X44:Z44"/>
    <mergeCell ref="AA44:AB44"/>
    <mergeCell ref="AC44:AD44"/>
    <mergeCell ref="A45:B45"/>
    <mergeCell ref="C45:D45"/>
    <mergeCell ref="E45:G45"/>
    <mergeCell ref="H45:J45"/>
    <mergeCell ref="K45:L45"/>
    <mergeCell ref="M45:N45"/>
    <mergeCell ref="O45:Q45"/>
    <mergeCell ref="R45:T45"/>
    <mergeCell ref="U45:W45"/>
    <mergeCell ref="X45:Z45"/>
    <mergeCell ref="AA45:AB45"/>
    <mergeCell ref="AC45:AD45"/>
    <mergeCell ref="A44:B44"/>
    <mergeCell ref="C44:D44"/>
    <mergeCell ref="E44:G44"/>
    <mergeCell ref="H44:J44"/>
    <mergeCell ref="K44:L44"/>
    <mergeCell ref="M44:N44"/>
    <mergeCell ref="O44:Q44"/>
    <mergeCell ref="R44:T44"/>
    <mergeCell ref="U44:W44"/>
    <mergeCell ref="X46:Z46"/>
    <mergeCell ref="AA46:AB46"/>
    <mergeCell ref="AC46:AD46"/>
    <mergeCell ref="A47:B47"/>
    <mergeCell ref="C47:D47"/>
    <mergeCell ref="E47:G47"/>
    <mergeCell ref="H47:J47"/>
    <mergeCell ref="K47:L47"/>
    <mergeCell ref="M47:N47"/>
    <mergeCell ref="O47:Q47"/>
    <mergeCell ref="R47:T47"/>
    <mergeCell ref="U47:W47"/>
    <mergeCell ref="X47:Z47"/>
    <mergeCell ref="AA47:AB47"/>
    <mergeCell ref="AC47:AD47"/>
    <mergeCell ref="A46:B46"/>
    <mergeCell ref="C46:D46"/>
    <mergeCell ref="E46:G46"/>
    <mergeCell ref="H46:J46"/>
    <mergeCell ref="K46:L46"/>
    <mergeCell ref="M46:N46"/>
    <mergeCell ref="O46:Q46"/>
    <mergeCell ref="R46:T46"/>
    <mergeCell ref="U46:W46"/>
    <mergeCell ref="X48:Z48"/>
    <mergeCell ref="AA48:AB48"/>
    <mergeCell ref="AC48:AD48"/>
    <mergeCell ref="A49:B49"/>
    <mergeCell ref="C49:D49"/>
    <mergeCell ref="E49:G49"/>
    <mergeCell ref="H49:J49"/>
    <mergeCell ref="K49:L49"/>
    <mergeCell ref="M49:N49"/>
    <mergeCell ref="O49:Q49"/>
    <mergeCell ref="R49:T49"/>
    <mergeCell ref="U49:W49"/>
    <mergeCell ref="X49:Z49"/>
    <mergeCell ref="AA49:AB49"/>
    <mergeCell ref="AC49:AD49"/>
    <mergeCell ref="A48:B48"/>
    <mergeCell ref="C48:D48"/>
    <mergeCell ref="E48:G48"/>
    <mergeCell ref="H48:J48"/>
    <mergeCell ref="K48:L48"/>
    <mergeCell ref="M48:N48"/>
    <mergeCell ref="O48:Q48"/>
    <mergeCell ref="R48:T48"/>
    <mergeCell ref="U48:W48"/>
    <mergeCell ref="O51:Q51"/>
    <mergeCell ref="R51:T51"/>
    <mergeCell ref="U51:W51"/>
    <mergeCell ref="X51:Z51"/>
    <mergeCell ref="AA51:AB51"/>
    <mergeCell ref="AC51:AD51"/>
    <mergeCell ref="A50:B50"/>
    <mergeCell ref="C50:D50"/>
    <mergeCell ref="E50:G50"/>
    <mergeCell ref="H50:J50"/>
    <mergeCell ref="K50:L50"/>
    <mergeCell ref="M50:N50"/>
    <mergeCell ref="O50:Q50"/>
    <mergeCell ref="R50:T50"/>
    <mergeCell ref="U50:W50"/>
    <mergeCell ref="X52:Z52"/>
    <mergeCell ref="AA52:AB52"/>
    <mergeCell ref="AC52:AD52"/>
    <mergeCell ref="A7:B8"/>
    <mergeCell ref="A27:B28"/>
    <mergeCell ref="AE41:AF42"/>
    <mergeCell ref="A52:B52"/>
    <mergeCell ref="C52:D52"/>
    <mergeCell ref="E52:G52"/>
    <mergeCell ref="H52:J52"/>
    <mergeCell ref="K52:L52"/>
    <mergeCell ref="M52:N52"/>
    <mergeCell ref="O52:Q52"/>
    <mergeCell ref="R52:T52"/>
    <mergeCell ref="U52:W52"/>
    <mergeCell ref="X50:Z50"/>
    <mergeCell ref="AA50:AB50"/>
    <mergeCell ref="AC50:AD50"/>
    <mergeCell ref="A51:B51"/>
    <mergeCell ref="C51:D51"/>
    <mergeCell ref="E51:G51"/>
    <mergeCell ref="H51:J51"/>
    <mergeCell ref="K51:L51"/>
    <mergeCell ref="M51:N51"/>
  </mergeCells>
  <phoneticPr fontId="2"/>
  <pageMargins left="0.70866141732283472" right="0.70866141732283472" top="0.74803149606299213" bottom="0.74803149606299213" header="0.31496062992125984" footer="0.31496062992125984"/>
  <pageSetup paperSize="9" scale="95" orientation="portrait" r:id="rId1"/>
  <colBreaks count="1" manualBreakCount="1">
    <brk id="32" min="2" max="5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view="pageBreakPreview" zoomScaleSheetLayoutView="100" workbookViewId="0"/>
  </sheetViews>
  <sheetFormatPr defaultColWidth="9" defaultRowHeight="13.5" x14ac:dyDescent="0.15"/>
  <cols>
    <col min="1" max="1" width="2.875" style="100" customWidth="1"/>
    <col min="2" max="2" width="3.75" style="100" customWidth="1"/>
    <col min="3" max="3" width="9.375" style="100" customWidth="1"/>
    <col min="4" max="4" width="10" style="100" customWidth="1"/>
    <col min="5" max="5" width="14.25" style="100" customWidth="1"/>
    <col min="6" max="6" width="9.375" style="100" customWidth="1"/>
    <col min="7" max="7" width="10" style="100" customWidth="1"/>
    <col min="8" max="8" width="6.25" style="100" customWidth="1"/>
    <col min="9" max="9" width="8" style="100" customWidth="1"/>
    <col min="10" max="16384" width="9" style="100"/>
  </cols>
  <sheetData>
    <row r="1" spans="1:10" ht="14.25" x14ac:dyDescent="0.15">
      <c r="A1" s="80"/>
      <c r="B1" s="80"/>
      <c r="C1" s="80"/>
      <c r="D1" s="80"/>
      <c r="E1" s="80"/>
      <c r="F1" s="80"/>
      <c r="G1" s="80"/>
      <c r="H1" s="102"/>
      <c r="I1" s="102"/>
      <c r="J1" s="125" t="s">
        <v>78</v>
      </c>
    </row>
    <row r="2" spans="1:10" x14ac:dyDescent="0.15">
      <c r="A2" s="80"/>
      <c r="B2" s="80"/>
      <c r="C2" s="80"/>
      <c r="D2" s="80"/>
      <c r="E2" s="80"/>
      <c r="F2" s="80"/>
      <c r="G2" s="80"/>
      <c r="H2" s="80"/>
      <c r="I2" s="80"/>
      <c r="J2" s="80"/>
    </row>
    <row r="3" spans="1:10" ht="14.25" x14ac:dyDescent="0.15">
      <c r="A3" s="101" t="s">
        <v>222</v>
      </c>
      <c r="E3" s="80"/>
      <c r="F3" s="80"/>
      <c r="G3" s="80"/>
      <c r="H3" s="80"/>
      <c r="I3" s="102"/>
      <c r="J3" s="97" t="s">
        <v>275</v>
      </c>
    </row>
    <row r="4" spans="1:10" ht="6.75" customHeight="1" thickBot="1" x14ac:dyDescent="0.2">
      <c r="A4" s="87"/>
      <c r="B4" s="87"/>
      <c r="C4" s="87"/>
      <c r="D4" s="87"/>
      <c r="E4" s="87"/>
      <c r="F4" s="87"/>
      <c r="G4" s="87"/>
      <c r="H4" s="87"/>
      <c r="I4" s="87"/>
      <c r="J4" s="87"/>
    </row>
    <row r="5" spans="1:10" ht="13.5" customHeight="1" thickTop="1" x14ac:dyDescent="0.15">
      <c r="A5" s="222" t="s">
        <v>13</v>
      </c>
      <c r="B5" s="223"/>
      <c r="C5" s="249" t="s">
        <v>181</v>
      </c>
      <c r="D5" s="250"/>
      <c r="E5" s="250"/>
      <c r="F5" s="202" t="s">
        <v>223</v>
      </c>
      <c r="G5" s="180" t="s">
        <v>1</v>
      </c>
      <c r="H5" s="180" t="s">
        <v>224</v>
      </c>
      <c r="I5" s="249" t="s">
        <v>226</v>
      </c>
      <c r="J5" s="250"/>
    </row>
    <row r="6" spans="1:10" ht="12.75" customHeight="1" x14ac:dyDescent="0.15">
      <c r="A6" s="224"/>
      <c r="B6" s="225"/>
      <c r="C6" s="128" t="s">
        <v>14</v>
      </c>
      <c r="D6" s="128" t="s">
        <v>227</v>
      </c>
      <c r="E6" s="128" t="s">
        <v>229</v>
      </c>
      <c r="F6" s="128" t="s">
        <v>184</v>
      </c>
      <c r="G6" s="93" t="s">
        <v>223</v>
      </c>
      <c r="H6" s="203" t="s">
        <v>223</v>
      </c>
      <c r="I6" s="128" t="s">
        <v>230</v>
      </c>
      <c r="J6" s="183" t="s">
        <v>231</v>
      </c>
    </row>
    <row r="7" spans="1:10" ht="6" customHeight="1" x14ac:dyDescent="0.15">
      <c r="A7" s="85"/>
      <c r="B7" s="85"/>
      <c r="C7" s="194"/>
      <c r="D7" s="85"/>
      <c r="E7" s="85"/>
      <c r="F7" s="85"/>
      <c r="G7" s="85"/>
      <c r="H7" s="85"/>
      <c r="I7" s="85"/>
      <c r="J7" s="85"/>
    </row>
    <row r="8" spans="1:10" ht="12.75" customHeight="1" x14ac:dyDescent="0.15">
      <c r="A8" s="86" t="s">
        <v>278</v>
      </c>
      <c r="B8" s="86">
        <v>21</v>
      </c>
      <c r="C8" s="148">
        <f t="shared" ref="C8:C21" si="0">SUM(D8:F8)</f>
        <v>6019</v>
      </c>
      <c r="D8" s="138">
        <v>4903</v>
      </c>
      <c r="E8" s="138">
        <v>132</v>
      </c>
      <c r="F8" s="138">
        <v>984</v>
      </c>
      <c r="G8" s="138">
        <v>743</v>
      </c>
      <c r="H8" s="138">
        <v>992</v>
      </c>
      <c r="I8" s="149" t="s">
        <v>150</v>
      </c>
      <c r="J8" s="149" t="s">
        <v>150</v>
      </c>
    </row>
    <row r="9" spans="1:10" ht="12.75" customHeight="1" x14ac:dyDescent="0.15">
      <c r="A9" s="86"/>
      <c r="B9" s="86">
        <v>22</v>
      </c>
      <c r="C9" s="148">
        <f t="shared" si="0"/>
        <v>5792</v>
      </c>
      <c r="D9" s="138">
        <v>4755</v>
      </c>
      <c r="E9" s="138">
        <v>130</v>
      </c>
      <c r="F9" s="138">
        <v>907</v>
      </c>
      <c r="G9" s="138">
        <v>715</v>
      </c>
      <c r="H9" s="138">
        <v>881</v>
      </c>
      <c r="I9" s="149" t="s">
        <v>150</v>
      </c>
      <c r="J9" s="149" t="s">
        <v>150</v>
      </c>
    </row>
    <row r="10" spans="1:10" ht="12.75" customHeight="1" x14ac:dyDescent="0.15">
      <c r="A10" s="86"/>
      <c r="B10" s="86">
        <v>23</v>
      </c>
      <c r="C10" s="148">
        <f t="shared" si="0"/>
        <v>4383</v>
      </c>
      <c r="D10" s="138">
        <v>3386</v>
      </c>
      <c r="E10" s="138">
        <v>124</v>
      </c>
      <c r="F10" s="138">
        <v>873</v>
      </c>
      <c r="G10" s="138">
        <v>428</v>
      </c>
      <c r="H10" s="138">
        <v>892</v>
      </c>
      <c r="I10" s="149" t="s">
        <v>150</v>
      </c>
      <c r="J10" s="149" t="s">
        <v>150</v>
      </c>
    </row>
    <row r="11" spans="1:10" ht="12.75" customHeight="1" x14ac:dyDescent="0.15">
      <c r="A11" s="86"/>
      <c r="B11" s="86">
        <v>24</v>
      </c>
      <c r="C11" s="148">
        <f t="shared" si="0"/>
        <v>4606</v>
      </c>
      <c r="D11" s="138">
        <v>3770</v>
      </c>
      <c r="E11" s="138">
        <v>85</v>
      </c>
      <c r="F11" s="138">
        <v>751</v>
      </c>
      <c r="G11" s="138">
        <v>433</v>
      </c>
      <c r="H11" s="138">
        <v>749</v>
      </c>
      <c r="I11" s="149" t="s">
        <v>150</v>
      </c>
      <c r="J11" s="149" t="s">
        <v>150</v>
      </c>
    </row>
    <row r="12" spans="1:10" ht="12.75" customHeight="1" x14ac:dyDescent="0.15">
      <c r="A12" s="86"/>
      <c r="B12" s="86">
        <v>25</v>
      </c>
      <c r="C12" s="148">
        <f t="shared" si="0"/>
        <v>4914</v>
      </c>
      <c r="D12" s="138">
        <v>4028</v>
      </c>
      <c r="E12" s="138">
        <v>87</v>
      </c>
      <c r="F12" s="138">
        <v>799</v>
      </c>
      <c r="G12" s="138">
        <v>722</v>
      </c>
      <c r="H12" s="138">
        <v>792</v>
      </c>
      <c r="I12" s="149" t="s">
        <v>150</v>
      </c>
      <c r="J12" s="149" t="s">
        <v>150</v>
      </c>
    </row>
    <row r="13" spans="1:10" ht="12.75" customHeight="1" x14ac:dyDescent="0.15">
      <c r="A13" s="86"/>
      <c r="B13" s="86">
        <v>26</v>
      </c>
      <c r="C13" s="148">
        <f t="shared" si="0"/>
        <v>5395</v>
      </c>
      <c r="D13" s="138">
        <v>4441</v>
      </c>
      <c r="E13" s="138">
        <v>128</v>
      </c>
      <c r="F13" s="138">
        <v>826</v>
      </c>
      <c r="G13" s="138">
        <v>341</v>
      </c>
      <c r="H13" s="138">
        <v>843</v>
      </c>
      <c r="I13" s="149" t="s">
        <v>150</v>
      </c>
      <c r="J13" s="149" t="s">
        <v>150</v>
      </c>
    </row>
    <row r="14" spans="1:10" ht="12.75" customHeight="1" x14ac:dyDescent="0.15">
      <c r="A14" s="86"/>
      <c r="B14" s="86">
        <v>27</v>
      </c>
      <c r="C14" s="148">
        <f t="shared" si="0"/>
        <v>5614</v>
      </c>
      <c r="D14" s="138">
        <v>4631</v>
      </c>
      <c r="E14" s="138">
        <v>195</v>
      </c>
      <c r="F14" s="138">
        <v>788</v>
      </c>
      <c r="G14" s="138">
        <v>348</v>
      </c>
      <c r="H14" s="138">
        <v>795</v>
      </c>
      <c r="I14" s="149" t="s">
        <v>150</v>
      </c>
      <c r="J14" s="149" t="s">
        <v>150</v>
      </c>
    </row>
    <row r="15" spans="1:10" ht="12.75" customHeight="1" x14ac:dyDescent="0.15">
      <c r="A15" s="86"/>
      <c r="B15" s="86">
        <v>28</v>
      </c>
      <c r="C15" s="148">
        <f t="shared" si="0"/>
        <v>5495</v>
      </c>
      <c r="D15" s="138">
        <v>4611</v>
      </c>
      <c r="E15" s="138">
        <v>182</v>
      </c>
      <c r="F15" s="138">
        <v>702</v>
      </c>
      <c r="G15" s="138">
        <v>347</v>
      </c>
      <c r="H15" s="138">
        <v>628</v>
      </c>
      <c r="I15" s="149" t="s">
        <v>150</v>
      </c>
      <c r="J15" s="149" t="s">
        <v>150</v>
      </c>
    </row>
    <row r="16" spans="1:10" ht="12.75" customHeight="1" x14ac:dyDescent="0.15">
      <c r="A16" s="86"/>
      <c r="B16" s="86">
        <v>29</v>
      </c>
      <c r="C16" s="148">
        <f t="shared" si="0"/>
        <v>5568</v>
      </c>
      <c r="D16" s="138">
        <v>4563</v>
      </c>
      <c r="E16" s="138">
        <v>296</v>
      </c>
      <c r="F16" s="138">
        <v>709</v>
      </c>
      <c r="G16" s="138">
        <v>268</v>
      </c>
      <c r="H16" s="138">
        <v>701</v>
      </c>
      <c r="I16" s="149" t="s">
        <v>150</v>
      </c>
      <c r="J16" s="149" t="s">
        <v>150</v>
      </c>
    </row>
    <row r="17" spans="1:10" ht="12.75" customHeight="1" x14ac:dyDescent="0.15">
      <c r="A17" s="86"/>
      <c r="B17" s="96">
        <v>30</v>
      </c>
      <c r="C17" s="148">
        <f t="shared" si="0"/>
        <v>5543</v>
      </c>
      <c r="D17" s="138">
        <v>4522</v>
      </c>
      <c r="E17" s="138">
        <v>312</v>
      </c>
      <c r="F17" s="138">
        <v>709</v>
      </c>
      <c r="G17" s="138">
        <v>295</v>
      </c>
      <c r="H17" s="138">
        <v>687</v>
      </c>
      <c r="I17" s="149" t="s">
        <v>150</v>
      </c>
      <c r="J17" s="149" t="s">
        <v>150</v>
      </c>
    </row>
    <row r="18" spans="1:10" ht="12.75" customHeight="1" x14ac:dyDescent="0.15">
      <c r="A18" s="86" t="s">
        <v>90</v>
      </c>
      <c r="B18" s="96" t="s">
        <v>314</v>
      </c>
      <c r="C18" s="148">
        <f t="shared" si="0"/>
        <v>5370</v>
      </c>
      <c r="D18" s="138">
        <v>4502</v>
      </c>
      <c r="E18" s="138">
        <v>213</v>
      </c>
      <c r="F18" s="138">
        <v>655</v>
      </c>
      <c r="G18" s="138">
        <v>275</v>
      </c>
      <c r="H18" s="138">
        <v>594</v>
      </c>
      <c r="I18" s="149" t="s">
        <v>150</v>
      </c>
      <c r="J18" s="149" t="s">
        <v>150</v>
      </c>
    </row>
    <row r="19" spans="1:10" ht="12.75" customHeight="1" x14ac:dyDescent="0.15">
      <c r="B19" s="96">
        <v>2</v>
      </c>
      <c r="C19" s="148">
        <f t="shared" si="0"/>
        <v>5157</v>
      </c>
      <c r="D19" s="138">
        <v>4320</v>
      </c>
      <c r="E19" s="138">
        <v>200</v>
      </c>
      <c r="F19" s="138">
        <v>637</v>
      </c>
      <c r="G19" s="138">
        <v>313</v>
      </c>
      <c r="H19" s="138">
        <v>639</v>
      </c>
      <c r="I19" s="149" t="s">
        <v>150</v>
      </c>
      <c r="J19" s="149" t="s">
        <v>150</v>
      </c>
    </row>
    <row r="20" spans="1:10" ht="12.75" customHeight="1" x14ac:dyDescent="0.15">
      <c r="A20" s="86"/>
      <c r="B20" s="96">
        <v>3</v>
      </c>
      <c r="C20" s="148">
        <f t="shared" si="0"/>
        <v>5001.7</v>
      </c>
      <c r="D20" s="138">
        <v>4201.7</v>
      </c>
      <c r="E20" s="138">
        <v>203</v>
      </c>
      <c r="F20" s="138">
        <v>597</v>
      </c>
      <c r="G20" s="138">
        <v>283.83</v>
      </c>
      <c r="H20" s="138">
        <v>598</v>
      </c>
      <c r="I20" s="149" t="s">
        <v>150</v>
      </c>
      <c r="J20" s="149" t="s">
        <v>150</v>
      </c>
    </row>
    <row r="21" spans="1:10" ht="12.75" customHeight="1" x14ac:dyDescent="0.15">
      <c r="A21" s="86"/>
      <c r="B21" s="96">
        <v>4</v>
      </c>
      <c r="C21" s="148">
        <f t="shared" si="0"/>
        <v>4953</v>
      </c>
      <c r="D21" s="138">
        <v>4149</v>
      </c>
      <c r="E21" s="138">
        <v>222</v>
      </c>
      <c r="F21" s="138">
        <v>582</v>
      </c>
      <c r="G21" s="138">
        <v>251</v>
      </c>
      <c r="H21" s="138">
        <v>586</v>
      </c>
      <c r="I21" s="149" t="s">
        <v>150</v>
      </c>
      <c r="J21" s="149" t="s">
        <v>150</v>
      </c>
    </row>
    <row r="22" spans="1:10" ht="6.75" customHeight="1" thickBot="1" x14ac:dyDescent="0.2">
      <c r="A22" s="87"/>
      <c r="B22" s="87"/>
      <c r="C22" s="89"/>
      <c r="D22" s="87"/>
      <c r="E22" s="87"/>
      <c r="F22" s="87"/>
      <c r="G22" s="87"/>
      <c r="H22" s="87"/>
      <c r="I22" s="87"/>
      <c r="J22" s="87"/>
    </row>
    <row r="23" spans="1:10" ht="6.75" customHeight="1" thickTop="1" x14ac:dyDescent="0.15">
      <c r="A23" s="80"/>
      <c r="B23" s="80"/>
      <c r="C23" s="80"/>
      <c r="D23" s="80"/>
      <c r="E23" s="80"/>
      <c r="F23" s="80"/>
      <c r="G23" s="80"/>
      <c r="H23" s="80"/>
      <c r="I23" s="80"/>
      <c r="J23" s="80"/>
    </row>
    <row r="24" spans="1:10" x14ac:dyDescent="0.15">
      <c r="A24" s="80" t="s">
        <v>312</v>
      </c>
      <c r="B24" s="80"/>
      <c r="C24" s="80"/>
      <c r="D24" s="80"/>
      <c r="E24" s="80"/>
      <c r="F24" s="80"/>
      <c r="G24" s="80"/>
      <c r="H24" s="80"/>
      <c r="I24" s="80"/>
      <c r="J24" s="80"/>
    </row>
    <row r="25" spans="1:10" ht="7.5" customHeight="1" x14ac:dyDescent="0.15">
      <c r="A25" s="80"/>
      <c r="B25" s="80"/>
      <c r="C25" s="80"/>
      <c r="D25" s="80"/>
      <c r="E25" s="80"/>
      <c r="F25" s="80"/>
      <c r="G25" s="80"/>
      <c r="H25" s="80"/>
      <c r="I25" s="80"/>
      <c r="J25" s="80"/>
    </row>
    <row r="26" spans="1:10" ht="14.25" x14ac:dyDescent="0.15">
      <c r="A26" s="101" t="s">
        <v>233</v>
      </c>
      <c r="B26" s="80"/>
      <c r="C26" s="80"/>
      <c r="D26" s="80"/>
      <c r="E26" s="80"/>
      <c r="F26" s="80"/>
      <c r="G26" s="80"/>
      <c r="H26" s="80"/>
      <c r="I26" s="102"/>
      <c r="J26" s="97" t="s">
        <v>251</v>
      </c>
    </row>
    <row r="27" spans="1:10" ht="6.75" customHeight="1" thickBot="1" x14ac:dyDescent="0.2">
      <c r="A27" s="87"/>
      <c r="B27" s="87"/>
      <c r="C27" s="87"/>
      <c r="D27" s="87"/>
      <c r="E27" s="87"/>
      <c r="F27" s="87"/>
      <c r="G27" s="87"/>
      <c r="H27" s="87"/>
      <c r="I27" s="87"/>
      <c r="J27" s="87"/>
    </row>
    <row r="28" spans="1:10" ht="14.25" thickTop="1" x14ac:dyDescent="0.15">
      <c r="A28" s="183"/>
      <c r="B28" s="183"/>
      <c r="C28" s="238" t="s">
        <v>2</v>
      </c>
      <c r="D28" s="228"/>
      <c r="E28" s="228"/>
      <c r="F28" s="238" t="s">
        <v>234</v>
      </c>
      <c r="G28" s="228"/>
      <c r="H28" s="228"/>
      <c r="I28" s="239"/>
      <c r="J28" s="180" t="s">
        <v>123</v>
      </c>
    </row>
    <row r="29" spans="1:10" x14ac:dyDescent="0.15">
      <c r="A29" s="492" t="s">
        <v>13</v>
      </c>
      <c r="B29" s="493"/>
      <c r="C29" s="542" t="s">
        <v>9</v>
      </c>
      <c r="D29" s="544" t="s">
        <v>235</v>
      </c>
      <c r="E29" s="204" t="s">
        <v>236</v>
      </c>
      <c r="F29" s="542" t="s">
        <v>9</v>
      </c>
      <c r="G29" s="544" t="s">
        <v>235</v>
      </c>
      <c r="H29" s="538" t="s">
        <v>236</v>
      </c>
      <c r="I29" s="539"/>
      <c r="J29" s="205" t="s">
        <v>95</v>
      </c>
    </row>
    <row r="30" spans="1:10" x14ac:dyDescent="0.15">
      <c r="A30" s="206"/>
      <c r="B30" s="207"/>
      <c r="C30" s="543"/>
      <c r="D30" s="545"/>
      <c r="E30" s="208" t="s">
        <v>237</v>
      </c>
      <c r="F30" s="543"/>
      <c r="G30" s="545"/>
      <c r="H30" s="540" t="s">
        <v>237</v>
      </c>
      <c r="I30" s="541"/>
      <c r="J30" s="209" t="s">
        <v>238</v>
      </c>
    </row>
    <row r="31" spans="1:10" ht="4.5" customHeight="1" x14ac:dyDescent="0.15">
      <c r="A31" s="80"/>
      <c r="B31" s="80"/>
      <c r="C31" s="90"/>
      <c r="D31" s="80"/>
      <c r="E31" s="80"/>
      <c r="F31" s="80"/>
      <c r="G31" s="80"/>
      <c r="H31" s="80"/>
      <c r="I31" s="80"/>
      <c r="J31" s="80"/>
    </row>
    <row r="32" spans="1:10" ht="12.75" customHeight="1" x14ac:dyDescent="0.15">
      <c r="A32" s="86" t="s">
        <v>278</v>
      </c>
      <c r="B32" s="86">
        <v>21</v>
      </c>
      <c r="C32" s="148">
        <f t="shared" ref="C32:C42" si="1">D32+E32</f>
        <v>68194</v>
      </c>
      <c r="D32" s="139">
        <v>18240</v>
      </c>
      <c r="E32" s="139">
        <v>49954</v>
      </c>
      <c r="F32" s="139">
        <f t="shared" ref="F32:F42" si="2">G32+I32</f>
        <v>49476.35</v>
      </c>
      <c r="G32" s="139">
        <v>14107.25</v>
      </c>
      <c r="H32" s="139"/>
      <c r="I32" s="139">
        <v>35369.1</v>
      </c>
      <c r="J32" s="84">
        <f>F32/365</f>
        <v>135.55164383561643</v>
      </c>
    </row>
    <row r="33" spans="1:11" ht="12.75" customHeight="1" x14ac:dyDescent="0.15">
      <c r="A33" s="86"/>
      <c r="B33" s="86">
        <v>22</v>
      </c>
      <c r="C33" s="148">
        <f t="shared" si="1"/>
        <v>64294</v>
      </c>
      <c r="D33" s="139">
        <v>17357</v>
      </c>
      <c r="E33" s="139">
        <v>46937</v>
      </c>
      <c r="F33" s="139">
        <f t="shared" si="2"/>
        <v>46192.200000000004</v>
      </c>
      <c r="G33" s="139">
        <v>13135.65</v>
      </c>
      <c r="H33" s="139"/>
      <c r="I33" s="139">
        <v>33056.550000000003</v>
      </c>
      <c r="J33" s="84">
        <f>F33/365</f>
        <v>126.55397260273973</v>
      </c>
    </row>
    <row r="34" spans="1:11" ht="12.75" customHeight="1" x14ac:dyDescent="0.15">
      <c r="A34" s="86"/>
      <c r="B34" s="86">
        <v>23</v>
      </c>
      <c r="C34" s="148">
        <f t="shared" si="1"/>
        <v>67230</v>
      </c>
      <c r="D34" s="139">
        <v>17786</v>
      </c>
      <c r="E34" s="139">
        <v>49444</v>
      </c>
      <c r="F34" s="139">
        <f t="shared" si="2"/>
        <v>47253.631000000001</v>
      </c>
      <c r="G34" s="139">
        <v>12619.78</v>
      </c>
      <c r="H34" s="139"/>
      <c r="I34" s="139">
        <v>34633.851000000002</v>
      </c>
      <c r="J34" s="84">
        <f>F34/365</f>
        <v>129.46200273972602</v>
      </c>
    </row>
    <row r="35" spans="1:11" ht="12.75" customHeight="1" x14ac:dyDescent="0.15">
      <c r="A35" s="86"/>
      <c r="B35" s="86">
        <v>24</v>
      </c>
      <c r="C35" s="148">
        <f t="shared" si="1"/>
        <v>62880</v>
      </c>
      <c r="D35" s="139">
        <v>15934</v>
      </c>
      <c r="E35" s="139">
        <v>46946</v>
      </c>
      <c r="F35" s="139">
        <f t="shared" si="2"/>
        <v>47291.5</v>
      </c>
      <c r="G35" s="139">
        <v>14940.85</v>
      </c>
      <c r="H35" s="139"/>
      <c r="I35" s="139">
        <v>32350.65</v>
      </c>
      <c r="J35" s="84">
        <v>127.5</v>
      </c>
    </row>
    <row r="36" spans="1:11" ht="12.75" customHeight="1" x14ac:dyDescent="0.15">
      <c r="A36" s="86"/>
      <c r="B36" s="86">
        <v>25</v>
      </c>
      <c r="C36" s="148">
        <f t="shared" si="1"/>
        <v>64598</v>
      </c>
      <c r="D36" s="139">
        <v>17040</v>
      </c>
      <c r="E36" s="139">
        <v>47558</v>
      </c>
      <c r="F36" s="139">
        <f t="shared" si="2"/>
        <v>49002.45</v>
      </c>
      <c r="G36" s="139">
        <v>15754.85</v>
      </c>
      <c r="H36" s="139"/>
      <c r="I36" s="139">
        <v>33247.599999999999</v>
      </c>
      <c r="J36" s="84">
        <f>F36/365</f>
        <v>134.25328767123287</v>
      </c>
    </row>
    <row r="37" spans="1:11" ht="12.75" customHeight="1" x14ac:dyDescent="0.15">
      <c r="A37" s="86"/>
      <c r="B37" s="86">
        <v>26</v>
      </c>
      <c r="C37" s="148">
        <f t="shared" si="1"/>
        <v>64141</v>
      </c>
      <c r="D37" s="139">
        <v>17523</v>
      </c>
      <c r="E37" s="139">
        <v>46618</v>
      </c>
      <c r="F37" s="139">
        <f t="shared" si="2"/>
        <v>50531.85</v>
      </c>
      <c r="G37" s="139">
        <v>16563.650000000001</v>
      </c>
      <c r="H37" s="139"/>
      <c r="I37" s="139">
        <v>33968.199999999997</v>
      </c>
      <c r="J37" s="84">
        <f>F37/365</f>
        <v>138.44342465753425</v>
      </c>
    </row>
    <row r="38" spans="1:11" ht="12.75" customHeight="1" x14ac:dyDescent="0.15">
      <c r="A38" s="86"/>
      <c r="B38" s="86">
        <v>27</v>
      </c>
      <c r="C38" s="148">
        <f t="shared" si="1"/>
        <v>63822</v>
      </c>
      <c r="D38" s="139">
        <v>16942</v>
      </c>
      <c r="E38" s="139">
        <v>46880</v>
      </c>
      <c r="F38" s="139">
        <f t="shared" si="2"/>
        <v>52137.05</v>
      </c>
      <c r="G38" s="139">
        <v>17135.45</v>
      </c>
      <c r="H38" s="139"/>
      <c r="I38" s="139">
        <v>35001.599999999999</v>
      </c>
      <c r="J38" s="84">
        <f>F38/365</f>
        <v>142.84123287671233</v>
      </c>
    </row>
    <row r="39" spans="1:11" ht="12.75" customHeight="1" x14ac:dyDescent="0.15">
      <c r="A39" s="86"/>
      <c r="B39" s="86">
        <v>28</v>
      </c>
      <c r="C39" s="148">
        <f t="shared" si="1"/>
        <v>62146</v>
      </c>
      <c r="D39" s="139">
        <v>16622</v>
      </c>
      <c r="E39" s="139">
        <v>45524</v>
      </c>
      <c r="F39" s="139">
        <f t="shared" si="2"/>
        <v>49208.049999999996</v>
      </c>
      <c r="G39" s="139">
        <v>15064.85</v>
      </c>
      <c r="H39" s="139"/>
      <c r="I39" s="139">
        <v>34143.199999999997</v>
      </c>
      <c r="J39" s="84">
        <f>F39/366</f>
        <v>134.44822404371584</v>
      </c>
      <c r="K39" s="210"/>
    </row>
    <row r="40" spans="1:11" ht="12.75" customHeight="1" x14ac:dyDescent="0.15">
      <c r="A40" s="86"/>
      <c r="B40" s="86">
        <v>29</v>
      </c>
      <c r="C40" s="148">
        <f t="shared" si="1"/>
        <v>61266</v>
      </c>
      <c r="D40" s="139">
        <v>16619</v>
      </c>
      <c r="E40" s="139">
        <v>44647</v>
      </c>
      <c r="F40" s="139">
        <f t="shared" si="2"/>
        <v>51722</v>
      </c>
      <c r="G40" s="139">
        <v>17056</v>
      </c>
      <c r="H40" s="139"/>
      <c r="I40" s="139">
        <v>34666</v>
      </c>
      <c r="J40" s="84">
        <f>F40/365</f>
        <v>141.70410958904111</v>
      </c>
    </row>
    <row r="41" spans="1:11" ht="12.75" customHeight="1" x14ac:dyDescent="0.15">
      <c r="A41" s="86"/>
      <c r="B41" s="86">
        <v>30</v>
      </c>
      <c r="C41" s="148">
        <f t="shared" si="1"/>
        <v>58722</v>
      </c>
      <c r="D41" s="139">
        <v>16017</v>
      </c>
      <c r="E41" s="139">
        <v>42705</v>
      </c>
      <c r="F41" s="139">
        <f t="shared" si="2"/>
        <v>48532</v>
      </c>
      <c r="G41" s="139">
        <v>15571</v>
      </c>
      <c r="H41" s="139"/>
      <c r="I41" s="139">
        <v>32961</v>
      </c>
      <c r="J41" s="84">
        <f>F41/365</f>
        <v>132.96438356164384</v>
      </c>
    </row>
    <row r="42" spans="1:11" ht="12.75" customHeight="1" x14ac:dyDescent="0.15">
      <c r="A42" s="86" t="s">
        <v>90</v>
      </c>
      <c r="B42" s="211" t="s">
        <v>314</v>
      </c>
      <c r="C42" s="148">
        <f t="shared" si="1"/>
        <v>56913</v>
      </c>
      <c r="D42" s="139">
        <v>15001</v>
      </c>
      <c r="E42" s="139">
        <v>41912</v>
      </c>
      <c r="F42" s="139">
        <f t="shared" si="2"/>
        <v>47756</v>
      </c>
      <c r="G42" s="139">
        <v>15344</v>
      </c>
      <c r="H42" s="139"/>
      <c r="I42" s="139">
        <v>32412</v>
      </c>
      <c r="J42" s="84">
        <f>F42/366</f>
        <v>130.48087431693989</v>
      </c>
    </row>
    <row r="43" spans="1:11" ht="12.75" customHeight="1" x14ac:dyDescent="0.15">
      <c r="B43" s="211">
        <v>2</v>
      </c>
      <c r="C43" s="148">
        <v>54584</v>
      </c>
      <c r="D43" s="139">
        <v>14295</v>
      </c>
      <c r="E43" s="139">
        <v>40289</v>
      </c>
      <c r="F43" s="139">
        <v>46036</v>
      </c>
      <c r="G43" s="139">
        <v>14415</v>
      </c>
      <c r="H43" s="139"/>
      <c r="I43" s="139">
        <v>31621</v>
      </c>
      <c r="J43" s="84">
        <f>F43/365</f>
        <v>126.12602739726027</v>
      </c>
    </row>
    <row r="44" spans="1:11" ht="12.75" customHeight="1" x14ac:dyDescent="0.15">
      <c r="A44" s="86"/>
      <c r="B44" s="211">
        <v>3</v>
      </c>
      <c r="C44" s="148">
        <f>D44+E44</f>
        <v>51997</v>
      </c>
      <c r="D44" s="139">
        <v>13387</v>
      </c>
      <c r="E44" s="139">
        <v>38610</v>
      </c>
      <c r="F44" s="139">
        <f>G44+I44</f>
        <v>44075.15</v>
      </c>
      <c r="G44" s="139">
        <v>13932.15</v>
      </c>
      <c r="H44" s="139"/>
      <c r="I44" s="139">
        <v>30143</v>
      </c>
      <c r="J44" s="84">
        <f>F44/365</f>
        <v>120.75383561643837</v>
      </c>
    </row>
    <row r="45" spans="1:11" ht="12.75" customHeight="1" x14ac:dyDescent="0.15">
      <c r="A45" s="86"/>
      <c r="B45" s="212">
        <v>4</v>
      </c>
      <c r="C45" s="148">
        <f>D45+E45</f>
        <v>50418</v>
      </c>
      <c r="D45" s="213">
        <v>12840</v>
      </c>
      <c r="E45" s="213">
        <v>37578</v>
      </c>
      <c r="F45" s="213">
        <f>G45+I45</f>
        <v>41960</v>
      </c>
      <c r="G45" s="213">
        <v>12970</v>
      </c>
      <c r="H45" s="213"/>
      <c r="I45" s="213">
        <v>28990</v>
      </c>
      <c r="J45" s="214">
        <f>F45/365</f>
        <v>114.95890410958904</v>
      </c>
    </row>
    <row r="46" spans="1:11" ht="6.75" customHeight="1" thickBot="1" x14ac:dyDescent="0.2">
      <c r="A46" s="87"/>
      <c r="B46" s="87"/>
      <c r="C46" s="89"/>
      <c r="D46" s="87"/>
      <c r="E46" s="87"/>
      <c r="F46" s="87"/>
      <c r="G46" s="87"/>
      <c r="H46" s="87"/>
      <c r="I46" s="87"/>
      <c r="J46" s="87"/>
    </row>
    <row r="47" spans="1:11" ht="6.75" customHeight="1" thickTop="1" x14ac:dyDescent="0.15">
      <c r="A47" s="80"/>
      <c r="B47" s="80"/>
      <c r="C47" s="80"/>
      <c r="D47" s="80"/>
      <c r="E47" s="80"/>
      <c r="F47" s="80"/>
      <c r="G47" s="80"/>
      <c r="H47" s="80"/>
      <c r="I47" s="80"/>
      <c r="J47" s="80"/>
    </row>
    <row r="48" spans="1:11" x14ac:dyDescent="0.15">
      <c r="A48" s="80" t="s">
        <v>239</v>
      </c>
      <c r="B48" s="80"/>
      <c r="C48" s="80"/>
      <c r="D48" s="80"/>
      <c r="E48" s="80"/>
      <c r="F48" s="80"/>
      <c r="G48" s="80"/>
      <c r="H48" s="80"/>
      <c r="I48" s="80"/>
      <c r="J48" s="80"/>
    </row>
    <row r="49" spans="1:10" x14ac:dyDescent="0.15">
      <c r="A49" s="80" t="s">
        <v>279</v>
      </c>
      <c r="B49" s="80"/>
      <c r="C49" s="80"/>
      <c r="D49" s="80"/>
      <c r="E49" s="80"/>
      <c r="F49" s="80"/>
      <c r="G49" s="80"/>
      <c r="H49" s="80"/>
      <c r="I49" s="80"/>
      <c r="J49" s="80"/>
    </row>
    <row r="50" spans="1:10" ht="6.75" customHeight="1" x14ac:dyDescent="0.15">
      <c r="A50" s="80"/>
      <c r="B50" s="80"/>
      <c r="C50" s="80"/>
      <c r="D50" s="80"/>
      <c r="E50" s="80"/>
      <c r="F50" s="80"/>
      <c r="G50" s="80"/>
      <c r="H50" s="80"/>
      <c r="I50" s="80"/>
      <c r="J50" s="80"/>
    </row>
    <row r="51" spans="1:10" ht="14.25" x14ac:dyDescent="0.15">
      <c r="A51" s="101" t="s">
        <v>128</v>
      </c>
      <c r="B51" s="80"/>
      <c r="C51" s="80"/>
      <c r="D51" s="80"/>
      <c r="E51" s="80"/>
      <c r="F51" s="80"/>
      <c r="G51" s="80"/>
      <c r="H51" s="102"/>
      <c r="I51" s="97" t="s">
        <v>228</v>
      </c>
      <c r="J51" s="80"/>
    </row>
    <row r="52" spans="1:10" ht="6.75" customHeight="1" thickBot="1" x14ac:dyDescent="0.2">
      <c r="A52" s="87"/>
      <c r="B52" s="87"/>
      <c r="C52" s="87"/>
      <c r="D52" s="87"/>
      <c r="E52" s="87"/>
      <c r="F52" s="87"/>
      <c r="G52" s="87"/>
      <c r="H52" s="87"/>
      <c r="I52" s="87"/>
      <c r="J52" s="86"/>
    </row>
    <row r="53" spans="1:10" ht="14.25" thickTop="1" x14ac:dyDescent="0.15">
      <c r="A53" s="250" t="s">
        <v>13</v>
      </c>
      <c r="B53" s="251"/>
      <c r="C53" s="180" t="s">
        <v>9</v>
      </c>
      <c r="D53" s="136" t="s">
        <v>241</v>
      </c>
      <c r="E53" s="136" t="s">
        <v>243</v>
      </c>
      <c r="F53" s="136" t="s">
        <v>244</v>
      </c>
      <c r="G53" s="136" t="s">
        <v>161</v>
      </c>
      <c r="H53" s="249" t="s">
        <v>136</v>
      </c>
      <c r="I53" s="250"/>
      <c r="J53" s="86"/>
    </row>
    <row r="54" spans="1:10" ht="6.75" customHeight="1" x14ac:dyDescent="0.15">
      <c r="A54" s="85"/>
      <c r="B54" s="85"/>
      <c r="C54" s="194"/>
      <c r="D54" s="85"/>
      <c r="E54" s="85"/>
      <c r="F54" s="85"/>
      <c r="G54" s="85"/>
      <c r="H54" s="85"/>
      <c r="I54" s="85"/>
      <c r="J54" s="86"/>
    </row>
    <row r="55" spans="1:10" ht="12" customHeight="1" x14ac:dyDescent="0.15">
      <c r="A55" s="86" t="s">
        <v>278</v>
      </c>
      <c r="B55" s="86">
        <v>20</v>
      </c>
      <c r="C55" s="90">
        <f>SUM(D55:I55)</f>
        <v>21</v>
      </c>
      <c r="D55" s="96">
        <v>3</v>
      </c>
      <c r="E55" s="96">
        <v>4</v>
      </c>
      <c r="F55" s="96">
        <v>5</v>
      </c>
      <c r="G55" s="96">
        <v>5</v>
      </c>
      <c r="H55" s="96"/>
      <c r="I55" s="96">
        <v>4</v>
      </c>
      <c r="J55" s="86"/>
    </row>
    <row r="56" spans="1:10" ht="12" customHeight="1" x14ac:dyDescent="0.15">
      <c r="A56" s="86"/>
      <c r="B56" s="86">
        <v>21</v>
      </c>
      <c r="C56" s="90">
        <f>SUM(D56:I56)</f>
        <v>0</v>
      </c>
      <c r="D56" s="96" t="s">
        <v>150</v>
      </c>
      <c r="E56" s="96" t="s">
        <v>150</v>
      </c>
      <c r="F56" s="96" t="s">
        <v>150</v>
      </c>
      <c r="G56" s="96" t="s">
        <v>150</v>
      </c>
      <c r="H56" s="96"/>
      <c r="I56" s="96" t="s">
        <v>150</v>
      </c>
      <c r="J56" s="86"/>
    </row>
    <row r="57" spans="1:10" ht="12" customHeight="1" x14ac:dyDescent="0.15">
      <c r="A57" s="86"/>
      <c r="B57" s="86">
        <v>22</v>
      </c>
      <c r="C57" s="98" t="s">
        <v>150</v>
      </c>
      <c r="D57" s="96" t="s">
        <v>150</v>
      </c>
      <c r="E57" s="96" t="s">
        <v>150</v>
      </c>
      <c r="F57" s="96" t="s">
        <v>150</v>
      </c>
      <c r="G57" s="96" t="s">
        <v>150</v>
      </c>
      <c r="H57" s="96"/>
      <c r="I57" s="96" t="s">
        <v>150</v>
      </c>
      <c r="J57" s="86"/>
    </row>
    <row r="58" spans="1:10" ht="12" customHeight="1" x14ac:dyDescent="0.15">
      <c r="A58" s="86"/>
      <c r="B58" s="86">
        <v>23</v>
      </c>
      <c r="C58" s="98" t="s">
        <v>150</v>
      </c>
      <c r="D58" s="96" t="s">
        <v>20</v>
      </c>
      <c r="E58" s="96">
        <v>2</v>
      </c>
      <c r="F58" s="96">
        <v>1</v>
      </c>
      <c r="G58" s="96" t="s">
        <v>20</v>
      </c>
      <c r="H58" s="96"/>
      <c r="I58" s="96">
        <v>2</v>
      </c>
      <c r="J58" s="86"/>
    </row>
    <row r="59" spans="1:10" ht="12" customHeight="1" x14ac:dyDescent="0.15">
      <c r="A59" s="86"/>
      <c r="B59" s="86">
        <v>24</v>
      </c>
      <c r="C59" s="98">
        <f t="shared" ref="C59:C67" si="3">SUM(D59:I59)</f>
        <v>22</v>
      </c>
      <c r="D59" s="96">
        <v>1</v>
      </c>
      <c r="E59" s="96">
        <v>3</v>
      </c>
      <c r="F59" s="96">
        <v>4</v>
      </c>
      <c r="G59" s="96">
        <v>5</v>
      </c>
      <c r="H59" s="96"/>
      <c r="I59" s="96">
        <v>9</v>
      </c>
      <c r="J59" s="86"/>
    </row>
    <row r="60" spans="1:10" ht="12" customHeight="1" x14ac:dyDescent="0.15">
      <c r="A60" s="86"/>
      <c r="B60" s="86">
        <v>25</v>
      </c>
      <c r="C60" s="98">
        <f t="shared" si="3"/>
        <v>23</v>
      </c>
      <c r="D60" s="96">
        <v>2</v>
      </c>
      <c r="E60" s="96">
        <v>4</v>
      </c>
      <c r="F60" s="96">
        <v>4</v>
      </c>
      <c r="G60" s="96">
        <v>6</v>
      </c>
      <c r="H60" s="96"/>
      <c r="I60" s="96">
        <v>7</v>
      </c>
      <c r="J60" s="86"/>
    </row>
    <row r="61" spans="1:10" ht="12" customHeight="1" x14ac:dyDescent="0.15">
      <c r="A61" s="86"/>
      <c r="B61" s="86">
        <v>26</v>
      </c>
      <c r="C61" s="90">
        <f t="shared" si="3"/>
        <v>20</v>
      </c>
      <c r="D61" s="96" t="s">
        <v>20</v>
      </c>
      <c r="E61" s="96">
        <v>4</v>
      </c>
      <c r="F61" s="96">
        <v>2</v>
      </c>
      <c r="G61" s="96">
        <v>4</v>
      </c>
      <c r="H61" s="96"/>
      <c r="I61" s="96">
        <v>10</v>
      </c>
      <c r="J61" s="86"/>
    </row>
    <row r="62" spans="1:10" ht="12" customHeight="1" x14ac:dyDescent="0.15">
      <c r="A62" s="86"/>
      <c r="B62" s="86">
        <v>27</v>
      </c>
      <c r="C62" s="90">
        <f t="shared" si="3"/>
        <v>9</v>
      </c>
      <c r="D62" s="96" t="s">
        <v>20</v>
      </c>
      <c r="E62" s="96">
        <v>2</v>
      </c>
      <c r="F62" s="96">
        <v>2</v>
      </c>
      <c r="G62" s="96">
        <v>1</v>
      </c>
      <c r="H62" s="96"/>
      <c r="I62" s="96">
        <v>4</v>
      </c>
      <c r="J62" s="86"/>
    </row>
    <row r="63" spans="1:10" ht="12" customHeight="1" x14ac:dyDescent="0.15">
      <c r="A63" s="86"/>
      <c r="B63" s="86">
        <v>28</v>
      </c>
      <c r="C63" s="90">
        <f t="shared" si="3"/>
        <v>5</v>
      </c>
      <c r="D63" s="96">
        <v>1</v>
      </c>
      <c r="E63" s="96">
        <v>1</v>
      </c>
      <c r="F63" s="96">
        <v>2</v>
      </c>
      <c r="G63" s="96" t="s">
        <v>20</v>
      </c>
      <c r="H63" s="96"/>
      <c r="I63" s="96">
        <v>1</v>
      </c>
      <c r="J63" s="86"/>
    </row>
    <row r="64" spans="1:10" ht="12" customHeight="1" x14ac:dyDescent="0.15">
      <c r="A64" s="86"/>
      <c r="B64" s="86">
        <v>29</v>
      </c>
      <c r="C64" s="90">
        <f t="shared" si="3"/>
        <v>29</v>
      </c>
      <c r="D64" s="96">
        <v>0</v>
      </c>
      <c r="E64" s="96">
        <v>7</v>
      </c>
      <c r="F64" s="96">
        <v>4</v>
      </c>
      <c r="G64" s="96">
        <v>6</v>
      </c>
      <c r="H64" s="96"/>
      <c r="I64" s="96">
        <v>12</v>
      </c>
      <c r="J64" s="86"/>
    </row>
    <row r="65" spans="1:10" ht="12" customHeight="1" x14ac:dyDescent="0.15">
      <c r="A65" s="86"/>
      <c r="B65" s="86">
        <v>30</v>
      </c>
      <c r="C65" s="90">
        <f t="shared" si="3"/>
        <v>7</v>
      </c>
      <c r="D65" s="96" t="s">
        <v>20</v>
      </c>
      <c r="E65" s="96">
        <v>2</v>
      </c>
      <c r="F65" s="96" t="s">
        <v>20</v>
      </c>
      <c r="G65" s="96">
        <v>1</v>
      </c>
      <c r="H65" s="96"/>
      <c r="I65" s="96">
        <v>4</v>
      </c>
      <c r="J65" s="86"/>
    </row>
    <row r="66" spans="1:10" ht="12" customHeight="1" x14ac:dyDescent="0.15">
      <c r="A66" s="86" t="s">
        <v>90</v>
      </c>
      <c r="B66" s="97" t="s">
        <v>314</v>
      </c>
      <c r="C66" s="90">
        <f t="shared" si="3"/>
        <v>18</v>
      </c>
      <c r="D66" s="96" t="s">
        <v>20</v>
      </c>
      <c r="E66" s="96" t="s">
        <v>20</v>
      </c>
      <c r="F66" s="96" t="s">
        <v>20</v>
      </c>
      <c r="G66" s="96">
        <v>3</v>
      </c>
      <c r="H66" s="86"/>
      <c r="I66" s="86">
        <v>15</v>
      </c>
      <c r="J66" s="86"/>
    </row>
    <row r="67" spans="1:10" ht="12" customHeight="1" x14ac:dyDescent="0.15">
      <c r="B67" s="97">
        <v>2</v>
      </c>
      <c r="C67" s="90">
        <f t="shared" si="3"/>
        <v>41</v>
      </c>
      <c r="D67" s="96">
        <v>4</v>
      </c>
      <c r="E67" s="96" t="s">
        <v>20</v>
      </c>
      <c r="F67" s="96">
        <v>2</v>
      </c>
      <c r="G67" s="96">
        <v>2</v>
      </c>
      <c r="H67" s="86"/>
      <c r="I67" s="86">
        <v>33</v>
      </c>
      <c r="J67" s="86"/>
    </row>
    <row r="68" spans="1:10" ht="12" customHeight="1" x14ac:dyDescent="0.15">
      <c r="A68" s="80"/>
      <c r="B68" s="97">
        <v>3</v>
      </c>
      <c r="C68" s="90">
        <v>19</v>
      </c>
      <c r="D68" s="97" t="s">
        <v>20</v>
      </c>
      <c r="E68" s="97" t="s">
        <v>20</v>
      </c>
      <c r="F68" s="96" t="s">
        <v>20</v>
      </c>
      <c r="G68" s="97">
        <v>4</v>
      </c>
      <c r="H68" s="80"/>
      <c r="I68" s="80">
        <v>15</v>
      </c>
      <c r="J68" s="86"/>
    </row>
    <row r="69" spans="1:10" ht="12" customHeight="1" x14ac:dyDescent="0.15">
      <c r="A69" s="80"/>
      <c r="B69" s="215">
        <v>4</v>
      </c>
      <c r="C69" s="216">
        <v>27</v>
      </c>
      <c r="D69" s="215">
        <v>0</v>
      </c>
      <c r="E69" s="215">
        <v>2</v>
      </c>
      <c r="F69" s="217">
        <v>1</v>
      </c>
      <c r="G69" s="215">
        <v>2</v>
      </c>
      <c r="H69" s="218"/>
      <c r="I69" s="218">
        <v>22</v>
      </c>
      <c r="J69" s="80"/>
    </row>
    <row r="70" spans="1:10" ht="6.75" customHeight="1" thickBot="1" x14ac:dyDescent="0.2">
      <c r="A70" s="87"/>
      <c r="B70" s="87"/>
      <c r="C70" s="89"/>
      <c r="D70" s="87"/>
      <c r="E70" s="87"/>
      <c r="F70" s="87"/>
      <c r="G70" s="87"/>
      <c r="H70" s="87"/>
      <c r="I70" s="87"/>
      <c r="J70" s="86"/>
    </row>
    <row r="71" spans="1:10" ht="6.75" customHeight="1" thickTop="1" x14ac:dyDescent="0.15">
      <c r="A71" s="80"/>
      <c r="B71" s="219"/>
      <c r="C71" s="80"/>
      <c r="D71" s="80"/>
      <c r="E71" s="80"/>
      <c r="F71" s="80"/>
      <c r="G71" s="80"/>
      <c r="H71" s="80"/>
      <c r="I71" s="80"/>
      <c r="J71" s="86"/>
    </row>
    <row r="72" spans="1:10" x14ac:dyDescent="0.15">
      <c r="A72" s="80" t="s">
        <v>312</v>
      </c>
      <c r="B72" s="80"/>
      <c r="C72" s="80"/>
      <c r="D72" s="80"/>
      <c r="E72" s="80"/>
      <c r="F72" s="80"/>
      <c r="G72" s="80"/>
      <c r="H72" s="80"/>
      <c r="I72" s="80"/>
      <c r="J72" s="80"/>
    </row>
  </sheetData>
  <mergeCells count="14">
    <mergeCell ref="H29:I29"/>
    <mergeCell ref="H30:I30"/>
    <mergeCell ref="A53:B53"/>
    <mergeCell ref="H53:I53"/>
    <mergeCell ref="A5:B6"/>
    <mergeCell ref="C5:E5"/>
    <mergeCell ref="I5:J5"/>
    <mergeCell ref="C28:E28"/>
    <mergeCell ref="F28:I28"/>
    <mergeCell ref="A29:B29"/>
    <mergeCell ref="C29:C30"/>
    <mergeCell ref="D29:D30"/>
    <mergeCell ref="F29:F30"/>
    <mergeCell ref="G29:G30"/>
  </mergeCells>
  <phoneticPr fontId="13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view="pageBreakPreview" zoomScaleSheetLayoutView="100" workbookViewId="0"/>
  </sheetViews>
  <sheetFormatPr defaultColWidth="9" defaultRowHeight="13.5" x14ac:dyDescent="0.15"/>
  <cols>
    <col min="1" max="1" width="2.25" style="100" customWidth="1"/>
    <col min="2" max="2" width="3.125" style="100" customWidth="1"/>
    <col min="3" max="38" width="2.25" style="100" customWidth="1"/>
    <col min="39" max="16384" width="9" style="100"/>
  </cols>
  <sheetData>
    <row r="1" spans="1:38" ht="14.25" x14ac:dyDescent="0.15">
      <c r="A1" s="142" t="s">
        <v>175</v>
      </c>
      <c r="B1" s="102"/>
      <c r="C1" s="102"/>
      <c r="D1" s="102"/>
      <c r="E1" s="102"/>
      <c r="F1" s="102"/>
      <c r="G1" s="102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</row>
    <row r="2" spans="1:38" x14ac:dyDescent="0.1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</row>
    <row r="3" spans="1:38" ht="14.25" x14ac:dyDescent="0.15">
      <c r="A3" s="101" t="s">
        <v>245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97" t="s">
        <v>256</v>
      </c>
    </row>
    <row r="4" spans="1:38" ht="6" customHeight="1" x14ac:dyDescent="0.1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6"/>
      <c r="Z4" s="86"/>
      <c r="AA4" s="80"/>
      <c r="AB4" s="80"/>
      <c r="AC4" s="80"/>
      <c r="AD4" s="87"/>
      <c r="AE4" s="87"/>
      <c r="AF4" s="87"/>
      <c r="AG4" s="87"/>
      <c r="AH4" s="87"/>
      <c r="AI4" s="87"/>
      <c r="AJ4" s="87"/>
      <c r="AK4" s="87"/>
      <c r="AL4" s="87"/>
    </row>
    <row r="5" spans="1:38" ht="15" customHeight="1" x14ac:dyDescent="0.15">
      <c r="A5" s="275" t="s">
        <v>176</v>
      </c>
      <c r="B5" s="286"/>
      <c r="C5" s="299" t="s">
        <v>9</v>
      </c>
      <c r="D5" s="297"/>
      <c r="E5" s="297"/>
      <c r="F5" s="297"/>
      <c r="G5" s="297"/>
      <c r="H5" s="298"/>
      <c r="I5" s="299" t="s">
        <v>247</v>
      </c>
      <c r="J5" s="297"/>
      <c r="K5" s="297"/>
      <c r="L5" s="297"/>
      <c r="M5" s="297"/>
      <c r="N5" s="298"/>
      <c r="O5" s="299" t="s">
        <v>248</v>
      </c>
      <c r="P5" s="297"/>
      <c r="Q5" s="297"/>
      <c r="R5" s="297"/>
      <c r="S5" s="297"/>
      <c r="T5" s="298"/>
      <c r="U5" s="299" t="s">
        <v>249</v>
      </c>
      <c r="V5" s="297"/>
      <c r="W5" s="297"/>
      <c r="X5" s="297"/>
      <c r="Y5" s="297"/>
      <c r="Z5" s="298"/>
      <c r="AA5" s="299" t="s">
        <v>135</v>
      </c>
      <c r="AB5" s="297"/>
      <c r="AC5" s="297"/>
      <c r="AD5" s="297"/>
      <c r="AE5" s="297"/>
      <c r="AF5" s="298"/>
      <c r="AG5" s="562" t="s">
        <v>250</v>
      </c>
      <c r="AH5" s="550"/>
      <c r="AI5" s="550"/>
      <c r="AJ5" s="550"/>
      <c r="AK5" s="550"/>
      <c r="AL5" s="550"/>
    </row>
    <row r="6" spans="1:38" ht="12" customHeight="1" x14ac:dyDescent="0.15">
      <c r="A6" s="276"/>
      <c r="B6" s="287"/>
      <c r="C6" s="559" t="s">
        <v>252</v>
      </c>
      <c r="D6" s="560"/>
      <c r="E6" s="561"/>
      <c r="F6" s="559" t="s">
        <v>140</v>
      </c>
      <c r="G6" s="560"/>
      <c r="H6" s="561"/>
      <c r="I6" s="559" t="s">
        <v>252</v>
      </c>
      <c r="J6" s="560"/>
      <c r="K6" s="561"/>
      <c r="L6" s="559" t="s">
        <v>140</v>
      </c>
      <c r="M6" s="560"/>
      <c r="N6" s="561"/>
      <c r="O6" s="559" t="s">
        <v>252</v>
      </c>
      <c r="P6" s="560"/>
      <c r="Q6" s="561"/>
      <c r="R6" s="559" t="s">
        <v>140</v>
      </c>
      <c r="S6" s="560"/>
      <c r="T6" s="561"/>
      <c r="U6" s="559" t="s">
        <v>252</v>
      </c>
      <c r="V6" s="560"/>
      <c r="W6" s="561"/>
      <c r="X6" s="559" t="s">
        <v>140</v>
      </c>
      <c r="Y6" s="560"/>
      <c r="Z6" s="561"/>
      <c r="AA6" s="559" t="s">
        <v>252</v>
      </c>
      <c r="AB6" s="560"/>
      <c r="AC6" s="561"/>
      <c r="AD6" s="559" t="s">
        <v>140</v>
      </c>
      <c r="AE6" s="560"/>
      <c r="AF6" s="561"/>
      <c r="AG6" s="559" t="s">
        <v>252</v>
      </c>
      <c r="AH6" s="560"/>
      <c r="AI6" s="561"/>
      <c r="AJ6" s="559" t="s">
        <v>140</v>
      </c>
      <c r="AK6" s="560"/>
      <c r="AL6" s="560"/>
    </row>
    <row r="7" spans="1:38" ht="6.75" customHeight="1" x14ac:dyDescent="0.15">
      <c r="A7" s="85"/>
      <c r="B7" s="85"/>
      <c r="C7" s="194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6"/>
      <c r="Z7" s="86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</row>
    <row r="8" spans="1:38" ht="12.75" customHeight="1" x14ac:dyDescent="0.15">
      <c r="A8" s="86" t="s">
        <v>278</v>
      </c>
      <c r="B8" s="86">
        <v>21</v>
      </c>
      <c r="C8" s="292" t="s">
        <v>150</v>
      </c>
      <c r="D8" s="290"/>
      <c r="E8" s="290"/>
      <c r="F8" s="290" t="s">
        <v>150</v>
      </c>
      <c r="G8" s="290"/>
      <c r="H8" s="290"/>
      <c r="I8" s="290" t="s">
        <v>150</v>
      </c>
      <c r="J8" s="290"/>
      <c r="K8" s="290"/>
      <c r="L8" s="290" t="s">
        <v>150</v>
      </c>
      <c r="M8" s="290"/>
      <c r="N8" s="290"/>
      <c r="O8" s="290" t="s">
        <v>150</v>
      </c>
      <c r="P8" s="290"/>
      <c r="Q8" s="290"/>
      <c r="R8" s="290" t="s">
        <v>150</v>
      </c>
      <c r="S8" s="290"/>
      <c r="T8" s="290"/>
      <c r="U8" s="290" t="s">
        <v>150</v>
      </c>
      <c r="V8" s="290"/>
      <c r="W8" s="290"/>
      <c r="X8" s="290" t="s">
        <v>150</v>
      </c>
      <c r="Y8" s="290"/>
      <c r="Z8" s="290"/>
      <c r="AA8" s="552" t="s">
        <v>150</v>
      </c>
      <c r="AB8" s="552"/>
      <c r="AC8" s="552"/>
      <c r="AD8" s="552" t="s">
        <v>150</v>
      </c>
      <c r="AE8" s="552"/>
      <c r="AF8" s="552"/>
      <c r="AG8" s="552" t="s">
        <v>150</v>
      </c>
      <c r="AH8" s="552"/>
      <c r="AI8" s="552"/>
      <c r="AJ8" s="552" t="s">
        <v>150</v>
      </c>
      <c r="AK8" s="552"/>
      <c r="AL8" s="552"/>
    </row>
    <row r="9" spans="1:38" ht="12.75" customHeight="1" x14ac:dyDescent="0.15">
      <c r="A9" s="86"/>
      <c r="B9" s="86">
        <v>22</v>
      </c>
      <c r="C9" s="292" t="s">
        <v>150</v>
      </c>
      <c r="D9" s="290"/>
      <c r="E9" s="290"/>
      <c r="F9" s="290" t="s">
        <v>150</v>
      </c>
      <c r="G9" s="290"/>
      <c r="H9" s="290"/>
      <c r="I9" s="290" t="s">
        <v>150</v>
      </c>
      <c r="J9" s="290"/>
      <c r="K9" s="290"/>
      <c r="L9" s="290" t="s">
        <v>150</v>
      </c>
      <c r="M9" s="290"/>
      <c r="N9" s="290"/>
      <c r="O9" s="290" t="s">
        <v>150</v>
      </c>
      <c r="P9" s="290"/>
      <c r="Q9" s="290"/>
      <c r="R9" s="290" t="s">
        <v>150</v>
      </c>
      <c r="S9" s="290"/>
      <c r="T9" s="290"/>
      <c r="U9" s="290" t="s">
        <v>150</v>
      </c>
      <c r="V9" s="290"/>
      <c r="W9" s="290"/>
      <c r="X9" s="290" t="s">
        <v>150</v>
      </c>
      <c r="Y9" s="290"/>
      <c r="Z9" s="290"/>
      <c r="AA9" s="552" t="s">
        <v>150</v>
      </c>
      <c r="AB9" s="552"/>
      <c r="AC9" s="552"/>
      <c r="AD9" s="552" t="s">
        <v>150</v>
      </c>
      <c r="AE9" s="552"/>
      <c r="AF9" s="552"/>
      <c r="AG9" s="552" t="s">
        <v>150</v>
      </c>
      <c r="AH9" s="552"/>
      <c r="AI9" s="552"/>
      <c r="AJ9" s="552" t="s">
        <v>150</v>
      </c>
      <c r="AK9" s="552"/>
      <c r="AL9" s="552"/>
    </row>
    <row r="10" spans="1:38" ht="12.75" customHeight="1" x14ac:dyDescent="0.15">
      <c r="A10" s="86"/>
      <c r="B10" s="86">
        <v>23</v>
      </c>
      <c r="C10" s="292" t="s">
        <v>150</v>
      </c>
      <c r="D10" s="290"/>
      <c r="E10" s="290"/>
      <c r="F10" s="290" t="s">
        <v>150</v>
      </c>
      <c r="G10" s="290"/>
      <c r="H10" s="290"/>
      <c r="I10" s="290" t="s">
        <v>150</v>
      </c>
      <c r="J10" s="290"/>
      <c r="K10" s="290"/>
      <c r="L10" s="290" t="s">
        <v>150</v>
      </c>
      <c r="M10" s="290"/>
      <c r="N10" s="290"/>
      <c r="O10" s="290" t="s">
        <v>150</v>
      </c>
      <c r="P10" s="290"/>
      <c r="Q10" s="290"/>
      <c r="R10" s="290" t="s">
        <v>150</v>
      </c>
      <c r="S10" s="290"/>
      <c r="T10" s="290"/>
      <c r="U10" s="290" t="s">
        <v>150</v>
      </c>
      <c r="V10" s="290"/>
      <c r="W10" s="290"/>
      <c r="X10" s="290" t="s">
        <v>150</v>
      </c>
      <c r="Y10" s="290"/>
      <c r="Z10" s="290"/>
      <c r="AA10" s="552" t="s">
        <v>150</v>
      </c>
      <c r="AB10" s="552"/>
      <c r="AC10" s="552"/>
      <c r="AD10" s="552" t="s">
        <v>150</v>
      </c>
      <c r="AE10" s="552"/>
      <c r="AF10" s="552"/>
      <c r="AG10" s="552" t="s">
        <v>150</v>
      </c>
      <c r="AH10" s="552"/>
      <c r="AI10" s="552"/>
      <c r="AJ10" s="552" t="s">
        <v>150</v>
      </c>
      <c r="AK10" s="552"/>
      <c r="AL10" s="552"/>
    </row>
    <row r="11" spans="1:38" ht="12.75" customHeight="1" x14ac:dyDescent="0.15">
      <c r="A11" s="86"/>
      <c r="B11" s="86">
        <v>24</v>
      </c>
      <c r="C11" s="292" t="s">
        <v>150</v>
      </c>
      <c r="D11" s="290"/>
      <c r="E11" s="290"/>
      <c r="F11" s="290" t="s">
        <v>150</v>
      </c>
      <c r="G11" s="290"/>
      <c r="H11" s="290"/>
      <c r="I11" s="290" t="s">
        <v>150</v>
      </c>
      <c r="J11" s="290"/>
      <c r="K11" s="290"/>
      <c r="L11" s="290" t="s">
        <v>150</v>
      </c>
      <c r="M11" s="290"/>
      <c r="N11" s="290"/>
      <c r="O11" s="290" t="s">
        <v>150</v>
      </c>
      <c r="P11" s="290"/>
      <c r="Q11" s="290"/>
      <c r="R11" s="290" t="s">
        <v>150</v>
      </c>
      <c r="S11" s="290"/>
      <c r="T11" s="290"/>
      <c r="U11" s="290" t="s">
        <v>150</v>
      </c>
      <c r="V11" s="290"/>
      <c r="W11" s="290"/>
      <c r="X11" s="290" t="s">
        <v>150</v>
      </c>
      <c r="Y11" s="290"/>
      <c r="Z11" s="290"/>
      <c r="AA11" s="552" t="s">
        <v>150</v>
      </c>
      <c r="AB11" s="552"/>
      <c r="AC11" s="552"/>
      <c r="AD11" s="552" t="s">
        <v>150</v>
      </c>
      <c r="AE11" s="552"/>
      <c r="AF11" s="552"/>
      <c r="AG11" s="552" t="s">
        <v>150</v>
      </c>
      <c r="AH11" s="552"/>
      <c r="AI11" s="552"/>
      <c r="AJ11" s="552" t="s">
        <v>150</v>
      </c>
      <c r="AK11" s="552"/>
      <c r="AL11" s="552"/>
    </row>
    <row r="12" spans="1:38" ht="12.75" customHeight="1" x14ac:dyDescent="0.15">
      <c r="A12" s="86"/>
      <c r="B12" s="86">
        <v>25</v>
      </c>
      <c r="C12" s="292" t="s">
        <v>150</v>
      </c>
      <c r="D12" s="290"/>
      <c r="E12" s="290"/>
      <c r="F12" s="290" t="s">
        <v>150</v>
      </c>
      <c r="G12" s="290"/>
      <c r="H12" s="290"/>
      <c r="I12" s="290" t="s">
        <v>150</v>
      </c>
      <c r="J12" s="290"/>
      <c r="K12" s="290"/>
      <c r="L12" s="290" t="s">
        <v>150</v>
      </c>
      <c r="M12" s="290"/>
      <c r="N12" s="290"/>
      <c r="O12" s="552" t="s">
        <v>150</v>
      </c>
      <c r="P12" s="552"/>
      <c r="Q12" s="552"/>
      <c r="R12" s="552" t="s">
        <v>150</v>
      </c>
      <c r="S12" s="552"/>
      <c r="T12" s="552"/>
      <c r="U12" s="290" t="s">
        <v>150</v>
      </c>
      <c r="V12" s="290"/>
      <c r="W12" s="290"/>
      <c r="X12" s="290" t="s">
        <v>150</v>
      </c>
      <c r="Y12" s="290"/>
      <c r="Z12" s="290"/>
      <c r="AA12" s="552" t="s">
        <v>150</v>
      </c>
      <c r="AB12" s="552"/>
      <c r="AC12" s="552"/>
      <c r="AD12" s="552" t="s">
        <v>150</v>
      </c>
      <c r="AE12" s="552"/>
      <c r="AF12" s="552"/>
      <c r="AG12" s="552" t="s">
        <v>150</v>
      </c>
      <c r="AH12" s="552"/>
      <c r="AI12" s="552"/>
      <c r="AJ12" s="552" t="s">
        <v>150</v>
      </c>
      <c r="AK12" s="552"/>
      <c r="AL12" s="552"/>
    </row>
    <row r="13" spans="1:38" ht="12.75" customHeight="1" x14ac:dyDescent="0.15">
      <c r="A13" s="86"/>
      <c r="B13" s="86">
        <v>26</v>
      </c>
      <c r="C13" s="292" t="s">
        <v>150</v>
      </c>
      <c r="D13" s="290"/>
      <c r="E13" s="290"/>
      <c r="F13" s="290" t="s">
        <v>150</v>
      </c>
      <c r="G13" s="290"/>
      <c r="H13" s="290"/>
      <c r="I13" s="290" t="s">
        <v>150</v>
      </c>
      <c r="J13" s="290"/>
      <c r="K13" s="290"/>
      <c r="L13" s="290" t="s">
        <v>150</v>
      </c>
      <c r="M13" s="290"/>
      <c r="N13" s="290"/>
      <c r="O13" s="290" t="s">
        <v>150</v>
      </c>
      <c r="P13" s="290"/>
      <c r="Q13" s="290"/>
      <c r="R13" s="290" t="s">
        <v>150</v>
      </c>
      <c r="S13" s="290"/>
      <c r="T13" s="290"/>
      <c r="U13" s="290" t="s">
        <v>150</v>
      </c>
      <c r="V13" s="290"/>
      <c r="W13" s="290"/>
      <c r="X13" s="290" t="s">
        <v>150</v>
      </c>
      <c r="Y13" s="290"/>
      <c r="Z13" s="290"/>
      <c r="AA13" s="290" t="s">
        <v>150</v>
      </c>
      <c r="AB13" s="290"/>
      <c r="AC13" s="290"/>
      <c r="AD13" s="290" t="s">
        <v>150</v>
      </c>
      <c r="AE13" s="290"/>
      <c r="AF13" s="290"/>
      <c r="AG13" s="290" t="s">
        <v>150</v>
      </c>
      <c r="AH13" s="290"/>
      <c r="AI13" s="290"/>
      <c r="AJ13" s="290" t="s">
        <v>150</v>
      </c>
      <c r="AK13" s="290"/>
      <c r="AL13" s="290"/>
    </row>
    <row r="14" spans="1:38" ht="12.75" customHeight="1" x14ac:dyDescent="0.15">
      <c r="A14" s="86"/>
      <c r="B14" s="86">
        <v>27</v>
      </c>
      <c r="C14" s="292" t="s">
        <v>150</v>
      </c>
      <c r="D14" s="290"/>
      <c r="E14" s="290"/>
      <c r="F14" s="290" t="s">
        <v>150</v>
      </c>
      <c r="G14" s="290"/>
      <c r="H14" s="290"/>
      <c r="I14" s="290" t="s">
        <v>150</v>
      </c>
      <c r="J14" s="290"/>
      <c r="K14" s="290"/>
      <c r="L14" s="290" t="s">
        <v>150</v>
      </c>
      <c r="M14" s="290"/>
      <c r="N14" s="290"/>
      <c r="O14" s="290" t="s">
        <v>150</v>
      </c>
      <c r="P14" s="290"/>
      <c r="Q14" s="290"/>
      <c r="R14" s="290" t="s">
        <v>150</v>
      </c>
      <c r="S14" s="290"/>
      <c r="T14" s="290"/>
      <c r="U14" s="290" t="s">
        <v>150</v>
      </c>
      <c r="V14" s="290"/>
      <c r="W14" s="290"/>
      <c r="X14" s="290" t="s">
        <v>150</v>
      </c>
      <c r="Y14" s="290"/>
      <c r="Z14" s="290"/>
      <c r="AA14" s="290" t="s">
        <v>150</v>
      </c>
      <c r="AB14" s="290"/>
      <c r="AC14" s="290"/>
      <c r="AD14" s="290" t="s">
        <v>150</v>
      </c>
      <c r="AE14" s="290"/>
      <c r="AF14" s="290"/>
      <c r="AG14" s="290" t="s">
        <v>150</v>
      </c>
      <c r="AH14" s="290"/>
      <c r="AI14" s="290"/>
      <c r="AJ14" s="290" t="s">
        <v>150</v>
      </c>
      <c r="AK14" s="290"/>
      <c r="AL14" s="290"/>
    </row>
    <row r="15" spans="1:38" ht="12.75" customHeight="1" x14ac:dyDescent="0.15">
      <c r="A15" s="86"/>
      <c r="B15" s="86">
        <v>28</v>
      </c>
      <c r="C15" s="292">
        <f t="shared" ref="C15:C20" si="0">I15+O15+U15+AA15+AG15</f>
        <v>5</v>
      </c>
      <c r="D15" s="290"/>
      <c r="E15" s="290"/>
      <c r="F15" s="290">
        <f t="shared" ref="F15:F20" si="1">L15+R15+X15+AD15+AJ15</f>
        <v>207</v>
      </c>
      <c r="G15" s="290"/>
      <c r="H15" s="290"/>
      <c r="I15" s="290">
        <v>2</v>
      </c>
      <c r="J15" s="290"/>
      <c r="K15" s="290"/>
      <c r="L15" s="290">
        <v>55</v>
      </c>
      <c r="M15" s="290"/>
      <c r="N15" s="290"/>
      <c r="O15" s="290">
        <v>0</v>
      </c>
      <c r="P15" s="290"/>
      <c r="Q15" s="290"/>
      <c r="R15" s="290">
        <v>0</v>
      </c>
      <c r="S15" s="290"/>
      <c r="T15" s="290"/>
      <c r="U15" s="290">
        <v>1</v>
      </c>
      <c r="V15" s="290"/>
      <c r="W15" s="290"/>
      <c r="X15" s="290">
        <v>44</v>
      </c>
      <c r="Y15" s="290"/>
      <c r="Z15" s="290"/>
      <c r="AA15" s="290">
        <v>0</v>
      </c>
      <c r="AB15" s="290"/>
      <c r="AC15" s="290"/>
      <c r="AD15" s="290">
        <v>0</v>
      </c>
      <c r="AE15" s="290"/>
      <c r="AF15" s="290"/>
      <c r="AG15" s="290">
        <v>2</v>
      </c>
      <c r="AH15" s="290"/>
      <c r="AI15" s="290"/>
      <c r="AJ15" s="290">
        <v>108</v>
      </c>
      <c r="AK15" s="290"/>
      <c r="AL15" s="290"/>
    </row>
    <row r="16" spans="1:38" ht="12.75" customHeight="1" x14ac:dyDescent="0.15">
      <c r="A16" s="86"/>
      <c r="B16" s="86">
        <v>29</v>
      </c>
      <c r="C16" s="292">
        <f t="shared" si="0"/>
        <v>5</v>
      </c>
      <c r="D16" s="290"/>
      <c r="E16" s="290"/>
      <c r="F16" s="290">
        <f t="shared" si="1"/>
        <v>206</v>
      </c>
      <c r="G16" s="290"/>
      <c r="H16" s="290"/>
      <c r="I16" s="290">
        <v>2</v>
      </c>
      <c r="J16" s="290"/>
      <c r="K16" s="290"/>
      <c r="L16" s="290">
        <v>50</v>
      </c>
      <c r="M16" s="290"/>
      <c r="N16" s="290"/>
      <c r="O16" s="290">
        <v>0</v>
      </c>
      <c r="P16" s="290"/>
      <c r="Q16" s="290"/>
      <c r="R16" s="290">
        <v>0</v>
      </c>
      <c r="S16" s="290"/>
      <c r="T16" s="290"/>
      <c r="U16" s="290">
        <v>1</v>
      </c>
      <c r="V16" s="290"/>
      <c r="W16" s="290"/>
      <c r="X16" s="290">
        <v>46</v>
      </c>
      <c r="Y16" s="290"/>
      <c r="Z16" s="290"/>
      <c r="AA16" s="290">
        <v>0</v>
      </c>
      <c r="AB16" s="290"/>
      <c r="AC16" s="290"/>
      <c r="AD16" s="290">
        <v>0</v>
      </c>
      <c r="AE16" s="290"/>
      <c r="AF16" s="290"/>
      <c r="AG16" s="290">
        <v>2</v>
      </c>
      <c r="AH16" s="290"/>
      <c r="AI16" s="290"/>
      <c r="AJ16" s="290">
        <v>110</v>
      </c>
      <c r="AK16" s="290"/>
      <c r="AL16" s="290"/>
    </row>
    <row r="17" spans="1:38" ht="12.75" customHeight="1" x14ac:dyDescent="0.15">
      <c r="A17" s="86"/>
      <c r="B17" s="86">
        <v>30</v>
      </c>
      <c r="C17" s="292">
        <f t="shared" si="0"/>
        <v>4</v>
      </c>
      <c r="D17" s="290"/>
      <c r="E17" s="290"/>
      <c r="F17" s="290">
        <f t="shared" si="1"/>
        <v>181</v>
      </c>
      <c r="G17" s="290"/>
      <c r="H17" s="290"/>
      <c r="I17" s="290">
        <v>2</v>
      </c>
      <c r="J17" s="290"/>
      <c r="K17" s="290"/>
      <c r="L17" s="290">
        <v>41</v>
      </c>
      <c r="M17" s="290"/>
      <c r="N17" s="290"/>
      <c r="O17" s="290">
        <v>0</v>
      </c>
      <c r="P17" s="290"/>
      <c r="Q17" s="290"/>
      <c r="R17" s="290">
        <v>0</v>
      </c>
      <c r="S17" s="290"/>
      <c r="T17" s="290"/>
      <c r="U17" s="290">
        <v>1</v>
      </c>
      <c r="V17" s="290"/>
      <c r="W17" s="290"/>
      <c r="X17" s="290">
        <v>40</v>
      </c>
      <c r="Y17" s="290"/>
      <c r="Z17" s="290"/>
      <c r="AA17" s="290">
        <v>0</v>
      </c>
      <c r="AB17" s="290"/>
      <c r="AC17" s="290"/>
      <c r="AD17" s="290">
        <v>0</v>
      </c>
      <c r="AE17" s="290"/>
      <c r="AF17" s="290"/>
      <c r="AG17" s="290">
        <v>1</v>
      </c>
      <c r="AH17" s="290"/>
      <c r="AI17" s="290"/>
      <c r="AJ17" s="290">
        <v>100</v>
      </c>
      <c r="AK17" s="290"/>
      <c r="AL17" s="290"/>
    </row>
    <row r="18" spans="1:38" ht="12.75" customHeight="1" x14ac:dyDescent="0.15">
      <c r="A18" s="86" t="s">
        <v>90</v>
      </c>
      <c r="B18" s="96" t="s">
        <v>333</v>
      </c>
      <c r="C18" s="292">
        <f t="shared" si="0"/>
        <v>4</v>
      </c>
      <c r="D18" s="290"/>
      <c r="E18" s="290"/>
      <c r="F18" s="290">
        <f t="shared" si="1"/>
        <v>204</v>
      </c>
      <c r="G18" s="290"/>
      <c r="H18" s="290"/>
      <c r="I18" s="290">
        <v>2</v>
      </c>
      <c r="J18" s="290"/>
      <c r="K18" s="290"/>
      <c r="L18" s="290">
        <v>40</v>
      </c>
      <c r="M18" s="290"/>
      <c r="N18" s="290"/>
      <c r="O18" s="290">
        <v>0</v>
      </c>
      <c r="P18" s="290"/>
      <c r="Q18" s="290"/>
      <c r="R18" s="290">
        <v>0</v>
      </c>
      <c r="S18" s="290"/>
      <c r="T18" s="290"/>
      <c r="U18" s="290">
        <v>1</v>
      </c>
      <c r="V18" s="290"/>
      <c r="W18" s="290"/>
      <c r="X18" s="290">
        <v>11</v>
      </c>
      <c r="Y18" s="290"/>
      <c r="Z18" s="290"/>
      <c r="AA18" s="290">
        <v>0</v>
      </c>
      <c r="AB18" s="290"/>
      <c r="AC18" s="290"/>
      <c r="AD18" s="290">
        <v>0</v>
      </c>
      <c r="AE18" s="290"/>
      <c r="AF18" s="290"/>
      <c r="AG18" s="290">
        <v>1</v>
      </c>
      <c r="AH18" s="290"/>
      <c r="AI18" s="290"/>
      <c r="AJ18" s="290">
        <v>153</v>
      </c>
      <c r="AK18" s="290"/>
      <c r="AL18" s="290"/>
    </row>
    <row r="19" spans="1:38" ht="12.75" customHeight="1" x14ac:dyDescent="0.15">
      <c r="B19" s="86">
        <v>2</v>
      </c>
      <c r="C19" s="292">
        <f t="shared" si="0"/>
        <v>4</v>
      </c>
      <c r="D19" s="290"/>
      <c r="E19" s="290"/>
      <c r="F19" s="290">
        <f t="shared" si="1"/>
        <v>163</v>
      </c>
      <c r="G19" s="290"/>
      <c r="H19" s="290"/>
      <c r="I19" s="290">
        <v>2</v>
      </c>
      <c r="J19" s="290"/>
      <c r="K19" s="290"/>
      <c r="L19" s="290">
        <v>41</v>
      </c>
      <c r="M19" s="290"/>
      <c r="N19" s="290"/>
      <c r="O19" s="552">
        <v>0</v>
      </c>
      <c r="P19" s="552"/>
      <c r="Q19" s="552"/>
      <c r="R19" s="552">
        <v>0</v>
      </c>
      <c r="S19" s="552"/>
      <c r="T19" s="552"/>
      <c r="U19" s="290">
        <v>1</v>
      </c>
      <c r="V19" s="290"/>
      <c r="W19" s="290"/>
      <c r="X19" s="290">
        <v>31</v>
      </c>
      <c r="Y19" s="290"/>
      <c r="Z19" s="290"/>
      <c r="AA19" s="552">
        <v>0</v>
      </c>
      <c r="AB19" s="552"/>
      <c r="AC19" s="552"/>
      <c r="AD19" s="552">
        <v>0</v>
      </c>
      <c r="AE19" s="552"/>
      <c r="AF19" s="552"/>
      <c r="AG19" s="552">
        <v>1</v>
      </c>
      <c r="AH19" s="552"/>
      <c r="AI19" s="552"/>
      <c r="AJ19" s="552">
        <v>91</v>
      </c>
      <c r="AK19" s="552"/>
      <c r="AL19" s="552"/>
    </row>
    <row r="20" spans="1:38" ht="12.75" customHeight="1" x14ac:dyDescent="0.15">
      <c r="A20" s="86"/>
      <c r="B20" s="86">
        <v>3</v>
      </c>
      <c r="C20" s="292">
        <f t="shared" si="0"/>
        <v>4</v>
      </c>
      <c r="D20" s="290"/>
      <c r="E20" s="290"/>
      <c r="F20" s="290">
        <f t="shared" si="1"/>
        <v>160</v>
      </c>
      <c r="G20" s="290"/>
      <c r="H20" s="290"/>
      <c r="I20" s="290">
        <v>2</v>
      </c>
      <c r="J20" s="290"/>
      <c r="K20" s="290"/>
      <c r="L20" s="290">
        <v>46</v>
      </c>
      <c r="M20" s="290"/>
      <c r="N20" s="290"/>
      <c r="O20" s="552">
        <v>0</v>
      </c>
      <c r="P20" s="552"/>
      <c r="Q20" s="552"/>
      <c r="R20" s="552">
        <v>0</v>
      </c>
      <c r="S20" s="552"/>
      <c r="T20" s="552"/>
      <c r="U20" s="290">
        <v>1</v>
      </c>
      <c r="V20" s="290"/>
      <c r="W20" s="290"/>
      <c r="X20" s="290">
        <v>26</v>
      </c>
      <c r="Y20" s="290"/>
      <c r="Z20" s="290"/>
      <c r="AA20" s="552">
        <v>0</v>
      </c>
      <c r="AB20" s="552"/>
      <c r="AC20" s="552"/>
      <c r="AD20" s="552">
        <v>0</v>
      </c>
      <c r="AE20" s="552"/>
      <c r="AF20" s="552"/>
      <c r="AG20" s="290">
        <v>1</v>
      </c>
      <c r="AH20" s="290"/>
      <c r="AI20" s="290"/>
      <c r="AJ20" s="290">
        <v>88</v>
      </c>
      <c r="AK20" s="290"/>
      <c r="AL20" s="290"/>
    </row>
    <row r="21" spans="1:38" ht="12.75" customHeight="1" x14ac:dyDescent="0.15">
      <c r="A21" s="86"/>
      <c r="B21" s="86">
        <v>4</v>
      </c>
      <c r="C21" s="292">
        <v>6</v>
      </c>
      <c r="D21" s="290"/>
      <c r="E21" s="290"/>
      <c r="F21" s="295">
        <v>293</v>
      </c>
      <c r="G21" s="295"/>
      <c r="H21" s="295"/>
      <c r="I21" s="290">
        <v>2</v>
      </c>
      <c r="J21" s="290"/>
      <c r="K21" s="290"/>
      <c r="L21" s="290">
        <v>44</v>
      </c>
      <c r="M21" s="290"/>
      <c r="N21" s="290"/>
      <c r="O21" s="552">
        <v>0</v>
      </c>
      <c r="P21" s="552"/>
      <c r="Q21" s="552"/>
      <c r="R21" s="552">
        <v>0</v>
      </c>
      <c r="S21" s="552"/>
      <c r="T21" s="552"/>
      <c r="U21" s="149"/>
      <c r="V21" s="149"/>
      <c r="W21" s="149">
        <v>2</v>
      </c>
      <c r="X21" s="290">
        <v>39</v>
      </c>
      <c r="Y21" s="290"/>
      <c r="Z21" s="290"/>
      <c r="AA21" s="552">
        <v>0</v>
      </c>
      <c r="AB21" s="552"/>
      <c r="AC21" s="552"/>
      <c r="AD21" s="552">
        <v>0</v>
      </c>
      <c r="AE21" s="552"/>
      <c r="AF21" s="552"/>
      <c r="AG21" s="552">
        <v>2</v>
      </c>
      <c r="AH21" s="552"/>
      <c r="AI21" s="552"/>
      <c r="AJ21" s="552">
        <v>210</v>
      </c>
      <c r="AK21" s="552"/>
      <c r="AL21" s="552"/>
    </row>
    <row r="22" spans="1:38" ht="6.75" customHeight="1" x14ac:dyDescent="0.15">
      <c r="A22" s="87"/>
      <c r="B22" s="87"/>
      <c r="C22" s="89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</row>
    <row r="23" spans="1:38" ht="6.75" customHeight="1" x14ac:dyDescent="0.15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</row>
    <row r="24" spans="1:38" x14ac:dyDescent="0.15">
      <c r="A24" s="80" t="s">
        <v>271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</row>
    <row r="25" spans="1:38" ht="10.5" customHeight="1" x14ac:dyDescent="0.15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</row>
    <row r="26" spans="1:38" ht="14.25" x14ac:dyDescent="0.15">
      <c r="A26" s="101" t="s">
        <v>217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97" t="s">
        <v>256</v>
      </c>
    </row>
    <row r="27" spans="1:38" ht="6.75" customHeight="1" x14ac:dyDescent="0.15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7"/>
      <c r="AL27" s="87"/>
    </row>
    <row r="28" spans="1:38" ht="15" customHeight="1" x14ac:dyDescent="0.15">
      <c r="A28" s="275" t="s">
        <v>176</v>
      </c>
      <c r="B28" s="286"/>
      <c r="C28" s="299" t="s">
        <v>9</v>
      </c>
      <c r="D28" s="297"/>
      <c r="E28" s="297"/>
      <c r="F28" s="297"/>
      <c r="G28" s="297"/>
      <c r="H28" s="298"/>
      <c r="I28" s="299" t="s">
        <v>232</v>
      </c>
      <c r="J28" s="297"/>
      <c r="K28" s="297"/>
      <c r="L28" s="297"/>
      <c r="M28" s="297"/>
      <c r="N28" s="298"/>
      <c r="O28" s="299" t="s">
        <v>254</v>
      </c>
      <c r="P28" s="297"/>
      <c r="Q28" s="297"/>
      <c r="R28" s="297"/>
      <c r="S28" s="297"/>
      <c r="T28" s="298"/>
      <c r="U28" s="299" t="s">
        <v>255</v>
      </c>
      <c r="V28" s="297"/>
      <c r="W28" s="297"/>
      <c r="X28" s="297"/>
      <c r="Y28" s="297"/>
      <c r="Z28" s="298"/>
      <c r="AA28" s="299" t="s">
        <v>257</v>
      </c>
      <c r="AB28" s="297"/>
      <c r="AC28" s="297"/>
      <c r="AD28" s="297"/>
      <c r="AE28" s="297"/>
      <c r="AF28" s="298"/>
      <c r="AG28" s="299" t="s">
        <v>258</v>
      </c>
      <c r="AH28" s="297"/>
      <c r="AI28" s="297"/>
      <c r="AJ28" s="297"/>
      <c r="AK28" s="297"/>
      <c r="AL28" s="297"/>
    </row>
    <row r="29" spans="1:38" ht="12" customHeight="1" x14ac:dyDescent="0.15">
      <c r="A29" s="276"/>
      <c r="B29" s="287"/>
      <c r="C29" s="559" t="s">
        <v>252</v>
      </c>
      <c r="D29" s="560"/>
      <c r="E29" s="561"/>
      <c r="F29" s="559" t="s">
        <v>140</v>
      </c>
      <c r="G29" s="560"/>
      <c r="H29" s="561"/>
      <c r="I29" s="559" t="s">
        <v>252</v>
      </c>
      <c r="J29" s="560"/>
      <c r="K29" s="561"/>
      <c r="L29" s="559" t="s">
        <v>140</v>
      </c>
      <c r="M29" s="560"/>
      <c r="N29" s="561"/>
      <c r="O29" s="559" t="s">
        <v>252</v>
      </c>
      <c r="P29" s="560"/>
      <c r="Q29" s="561"/>
      <c r="R29" s="559" t="s">
        <v>140</v>
      </c>
      <c r="S29" s="560"/>
      <c r="T29" s="561"/>
      <c r="U29" s="559" t="s">
        <v>252</v>
      </c>
      <c r="V29" s="560"/>
      <c r="W29" s="561"/>
      <c r="X29" s="559" t="s">
        <v>140</v>
      </c>
      <c r="Y29" s="560"/>
      <c r="Z29" s="561"/>
      <c r="AA29" s="559" t="s">
        <v>252</v>
      </c>
      <c r="AB29" s="560"/>
      <c r="AC29" s="561"/>
      <c r="AD29" s="559" t="s">
        <v>140</v>
      </c>
      <c r="AE29" s="560"/>
      <c r="AF29" s="561"/>
      <c r="AG29" s="559" t="s">
        <v>252</v>
      </c>
      <c r="AH29" s="560"/>
      <c r="AI29" s="561"/>
      <c r="AJ29" s="559" t="s">
        <v>140</v>
      </c>
      <c r="AK29" s="560"/>
      <c r="AL29" s="560"/>
    </row>
    <row r="30" spans="1:38" ht="6.75" customHeight="1" x14ac:dyDescent="0.15">
      <c r="A30" s="85"/>
      <c r="B30" s="85"/>
      <c r="C30" s="194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6"/>
      <c r="Z30" s="86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5"/>
      <c r="AL30" s="85"/>
    </row>
    <row r="31" spans="1:38" ht="12.75" customHeight="1" x14ac:dyDescent="0.15">
      <c r="A31" s="86" t="s">
        <v>278</v>
      </c>
      <c r="B31" s="86">
        <v>21</v>
      </c>
      <c r="C31" s="292" t="s">
        <v>150</v>
      </c>
      <c r="D31" s="290"/>
      <c r="E31" s="290"/>
      <c r="F31" s="290" t="s">
        <v>150</v>
      </c>
      <c r="G31" s="290"/>
      <c r="H31" s="290"/>
      <c r="I31" s="290" t="s">
        <v>150</v>
      </c>
      <c r="J31" s="290"/>
      <c r="K31" s="290"/>
      <c r="L31" s="290" t="s">
        <v>150</v>
      </c>
      <c r="M31" s="290"/>
      <c r="N31" s="290"/>
      <c r="O31" s="290" t="s">
        <v>150</v>
      </c>
      <c r="P31" s="290"/>
      <c r="Q31" s="290"/>
      <c r="R31" s="290" t="s">
        <v>150</v>
      </c>
      <c r="S31" s="290"/>
      <c r="T31" s="290"/>
      <c r="U31" s="290" t="s">
        <v>150</v>
      </c>
      <c r="V31" s="290"/>
      <c r="W31" s="290"/>
      <c r="X31" s="290" t="s">
        <v>150</v>
      </c>
      <c r="Y31" s="290"/>
      <c r="Z31" s="290"/>
      <c r="AA31" s="552" t="s">
        <v>150</v>
      </c>
      <c r="AB31" s="552"/>
      <c r="AC31" s="552"/>
      <c r="AD31" s="552" t="s">
        <v>150</v>
      </c>
      <c r="AE31" s="552"/>
      <c r="AF31" s="552"/>
      <c r="AG31" s="552" t="s">
        <v>150</v>
      </c>
      <c r="AH31" s="552"/>
      <c r="AI31" s="552"/>
      <c r="AJ31" s="552" t="s">
        <v>150</v>
      </c>
      <c r="AK31" s="552"/>
      <c r="AL31" s="552"/>
    </row>
    <row r="32" spans="1:38" ht="12.75" customHeight="1" x14ac:dyDescent="0.15">
      <c r="A32" s="86"/>
      <c r="B32" s="86">
        <v>22</v>
      </c>
      <c r="C32" s="292" t="s">
        <v>150</v>
      </c>
      <c r="D32" s="290"/>
      <c r="E32" s="290"/>
      <c r="F32" s="290" t="s">
        <v>150</v>
      </c>
      <c r="G32" s="290"/>
      <c r="H32" s="290"/>
      <c r="I32" s="290" t="s">
        <v>150</v>
      </c>
      <c r="J32" s="290"/>
      <c r="K32" s="290"/>
      <c r="L32" s="290" t="s">
        <v>150</v>
      </c>
      <c r="M32" s="290"/>
      <c r="N32" s="290"/>
      <c r="O32" s="290" t="s">
        <v>150</v>
      </c>
      <c r="P32" s="290"/>
      <c r="Q32" s="290"/>
      <c r="R32" s="290" t="s">
        <v>150</v>
      </c>
      <c r="S32" s="290"/>
      <c r="T32" s="290"/>
      <c r="U32" s="290" t="s">
        <v>150</v>
      </c>
      <c r="V32" s="290"/>
      <c r="W32" s="290"/>
      <c r="X32" s="290" t="s">
        <v>150</v>
      </c>
      <c r="Y32" s="290"/>
      <c r="Z32" s="290"/>
      <c r="AA32" s="552" t="s">
        <v>150</v>
      </c>
      <c r="AB32" s="552"/>
      <c r="AC32" s="552"/>
      <c r="AD32" s="552" t="s">
        <v>150</v>
      </c>
      <c r="AE32" s="552"/>
      <c r="AF32" s="552"/>
      <c r="AG32" s="552" t="s">
        <v>150</v>
      </c>
      <c r="AH32" s="552"/>
      <c r="AI32" s="552"/>
      <c r="AJ32" s="552" t="s">
        <v>150</v>
      </c>
      <c r="AK32" s="552"/>
      <c r="AL32" s="552"/>
    </row>
    <row r="33" spans="1:38" ht="12.75" customHeight="1" x14ac:dyDescent="0.15">
      <c r="A33" s="86"/>
      <c r="B33" s="86">
        <v>23</v>
      </c>
      <c r="C33" s="292" t="s">
        <v>150</v>
      </c>
      <c r="D33" s="290"/>
      <c r="E33" s="290"/>
      <c r="F33" s="290" t="s">
        <v>150</v>
      </c>
      <c r="G33" s="290"/>
      <c r="H33" s="290"/>
      <c r="I33" s="290" t="s">
        <v>150</v>
      </c>
      <c r="J33" s="290"/>
      <c r="K33" s="290"/>
      <c r="L33" s="290" t="s">
        <v>150</v>
      </c>
      <c r="M33" s="290"/>
      <c r="N33" s="290"/>
      <c r="O33" s="290" t="s">
        <v>150</v>
      </c>
      <c r="P33" s="290"/>
      <c r="Q33" s="290"/>
      <c r="R33" s="290" t="s">
        <v>150</v>
      </c>
      <c r="S33" s="290"/>
      <c r="T33" s="290"/>
      <c r="U33" s="290" t="s">
        <v>150</v>
      </c>
      <c r="V33" s="290"/>
      <c r="W33" s="290"/>
      <c r="X33" s="290" t="s">
        <v>150</v>
      </c>
      <c r="Y33" s="290"/>
      <c r="Z33" s="290"/>
      <c r="AA33" s="552" t="s">
        <v>150</v>
      </c>
      <c r="AB33" s="552"/>
      <c r="AC33" s="552"/>
      <c r="AD33" s="552" t="s">
        <v>150</v>
      </c>
      <c r="AE33" s="552"/>
      <c r="AF33" s="552"/>
      <c r="AG33" s="552" t="s">
        <v>150</v>
      </c>
      <c r="AH33" s="552"/>
      <c r="AI33" s="552"/>
      <c r="AJ33" s="552" t="s">
        <v>150</v>
      </c>
      <c r="AK33" s="552"/>
      <c r="AL33" s="552"/>
    </row>
    <row r="34" spans="1:38" ht="12.75" customHeight="1" x14ac:dyDescent="0.15">
      <c r="A34" s="86"/>
      <c r="B34" s="86">
        <v>24</v>
      </c>
      <c r="C34" s="292" t="s">
        <v>150</v>
      </c>
      <c r="D34" s="290"/>
      <c r="E34" s="290"/>
      <c r="F34" s="290" t="s">
        <v>150</v>
      </c>
      <c r="G34" s="290"/>
      <c r="H34" s="290"/>
      <c r="I34" s="290" t="s">
        <v>150</v>
      </c>
      <c r="J34" s="290"/>
      <c r="K34" s="290"/>
      <c r="L34" s="290" t="s">
        <v>150</v>
      </c>
      <c r="M34" s="290"/>
      <c r="N34" s="290"/>
      <c r="O34" s="290" t="s">
        <v>150</v>
      </c>
      <c r="P34" s="290"/>
      <c r="Q34" s="290"/>
      <c r="R34" s="290" t="s">
        <v>150</v>
      </c>
      <c r="S34" s="290"/>
      <c r="T34" s="290"/>
      <c r="U34" s="290" t="s">
        <v>150</v>
      </c>
      <c r="V34" s="290"/>
      <c r="W34" s="290"/>
      <c r="X34" s="290" t="s">
        <v>150</v>
      </c>
      <c r="Y34" s="290"/>
      <c r="Z34" s="290"/>
      <c r="AA34" s="552" t="s">
        <v>150</v>
      </c>
      <c r="AB34" s="552"/>
      <c r="AC34" s="552"/>
      <c r="AD34" s="552" t="s">
        <v>150</v>
      </c>
      <c r="AE34" s="552"/>
      <c r="AF34" s="552"/>
      <c r="AG34" s="552" t="s">
        <v>150</v>
      </c>
      <c r="AH34" s="552"/>
      <c r="AI34" s="552"/>
      <c r="AJ34" s="552" t="s">
        <v>150</v>
      </c>
      <c r="AK34" s="552"/>
      <c r="AL34" s="552"/>
    </row>
    <row r="35" spans="1:38" ht="12.75" customHeight="1" x14ac:dyDescent="0.15">
      <c r="A35" s="86"/>
      <c r="B35" s="86">
        <v>25</v>
      </c>
      <c r="C35" s="292" t="s">
        <v>150</v>
      </c>
      <c r="D35" s="290"/>
      <c r="E35" s="290"/>
      <c r="F35" s="290" t="s">
        <v>150</v>
      </c>
      <c r="G35" s="290"/>
      <c r="H35" s="290"/>
      <c r="I35" s="290" t="s">
        <v>150</v>
      </c>
      <c r="J35" s="290"/>
      <c r="K35" s="290"/>
      <c r="L35" s="290" t="s">
        <v>150</v>
      </c>
      <c r="M35" s="290"/>
      <c r="N35" s="290"/>
      <c r="O35" s="290" t="s">
        <v>150</v>
      </c>
      <c r="P35" s="290"/>
      <c r="Q35" s="290"/>
      <c r="R35" s="290" t="s">
        <v>150</v>
      </c>
      <c r="S35" s="290"/>
      <c r="T35" s="290"/>
      <c r="U35" s="290" t="s">
        <v>150</v>
      </c>
      <c r="V35" s="290"/>
      <c r="W35" s="290"/>
      <c r="X35" s="290" t="s">
        <v>150</v>
      </c>
      <c r="Y35" s="290"/>
      <c r="Z35" s="290"/>
      <c r="AA35" s="552" t="s">
        <v>150</v>
      </c>
      <c r="AB35" s="552"/>
      <c r="AC35" s="552"/>
      <c r="AD35" s="552" t="s">
        <v>150</v>
      </c>
      <c r="AE35" s="552"/>
      <c r="AF35" s="552"/>
      <c r="AG35" s="552" t="s">
        <v>150</v>
      </c>
      <c r="AH35" s="552"/>
      <c r="AI35" s="552"/>
      <c r="AJ35" s="552" t="s">
        <v>150</v>
      </c>
      <c r="AK35" s="552"/>
      <c r="AL35" s="552"/>
    </row>
    <row r="36" spans="1:38" ht="12.75" customHeight="1" x14ac:dyDescent="0.15">
      <c r="A36" s="86"/>
      <c r="B36" s="86">
        <v>26</v>
      </c>
      <c r="C36" s="292" t="s">
        <v>150</v>
      </c>
      <c r="D36" s="290"/>
      <c r="E36" s="290"/>
      <c r="F36" s="290" t="s">
        <v>150</v>
      </c>
      <c r="G36" s="290"/>
      <c r="H36" s="290"/>
      <c r="I36" s="290" t="s">
        <v>150</v>
      </c>
      <c r="J36" s="290"/>
      <c r="K36" s="290"/>
      <c r="L36" s="290" t="s">
        <v>150</v>
      </c>
      <c r="M36" s="290"/>
      <c r="N36" s="290"/>
      <c r="O36" s="290" t="s">
        <v>150</v>
      </c>
      <c r="P36" s="290"/>
      <c r="Q36" s="290"/>
      <c r="R36" s="290" t="s">
        <v>150</v>
      </c>
      <c r="S36" s="290"/>
      <c r="T36" s="290"/>
      <c r="U36" s="290" t="s">
        <v>150</v>
      </c>
      <c r="V36" s="290"/>
      <c r="W36" s="290"/>
      <c r="X36" s="290" t="s">
        <v>150</v>
      </c>
      <c r="Y36" s="290"/>
      <c r="Z36" s="290"/>
      <c r="AA36" s="290" t="s">
        <v>150</v>
      </c>
      <c r="AB36" s="290"/>
      <c r="AC36" s="290"/>
      <c r="AD36" s="290" t="s">
        <v>150</v>
      </c>
      <c r="AE36" s="290"/>
      <c r="AF36" s="290"/>
      <c r="AG36" s="290" t="s">
        <v>150</v>
      </c>
      <c r="AH36" s="290"/>
      <c r="AI36" s="290"/>
      <c r="AJ36" s="290" t="s">
        <v>150</v>
      </c>
      <c r="AK36" s="290"/>
      <c r="AL36" s="290"/>
    </row>
    <row r="37" spans="1:38" ht="12.75" customHeight="1" x14ac:dyDescent="0.15">
      <c r="A37" s="86"/>
      <c r="B37" s="86">
        <v>27</v>
      </c>
      <c r="C37" s="292" t="s">
        <v>150</v>
      </c>
      <c r="D37" s="290"/>
      <c r="E37" s="290"/>
      <c r="F37" s="290" t="s">
        <v>150</v>
      </c>
      <c r="G37" s="290"/>
      <c r="H37" s="290"/>
      <c r="I37" s="290" t="s">
        <v>150</v>
      </c>
      <c r="J37" s="290"/>
      <c r="K37" s="290"/>
      <c r="L37" s="290" t="s">
        <v>150</v>
      </c>
      <c r="M37" s="290"/>
      <c r="N37" s="290"/>
      <c r="O37" s="290" t="s">
        <v>150</v>
      </c>
      <c r="P37" s="290"/>
      <c r="Q37" s="290"/>
      <c r="R37" s="290" t="s">
        <v>150</v>
      </c>
      <c r="S37" s="290"/>
      <c r="T37" s="290"/>
      <c r="U37" s="290" t="s">
        <v>150</v>
      </c>
      <c r="V37" s="290"/>
      <c r="W37" s="290"/>
      <c r="X37" s="290" t="s">
        <v>150</v>
      </c>
      <c r="Y37" s="290"/>
      <c r="Z37" s="290"/>
      <c r="AA37" s="290" t="s">
        <v>150</v>
      </c>
      <c r="AB37" s="290"/>
      <c r="AC37" s="290"/>
      <c r="AD37" s="290" t="s">
        <v>150</v>
      </c>
      <c r="AE37" s="290"/>
      <c r="AF37" s="290"/>
      <c r="AG37" s="290" t="s">
        <v>150</v>
      </c>
      <c r="AH37" s="290"/>
      <c r="AI37" s="290"/>
      <c r="AJ37" s="290" t="s">
        <v>150</v>
      </c>
      <c r="AK37" s="290"/>
      <c r="AL37" s="290"/>
    </row>
    <row r="38" spans="1:38" ht="12.75" customHeight="1" x14ac:dyDescent="0.15">
      <c r="A38" s="86"/>
      <c r="B38" s="86">
        <v>28</v>
      </c>
      <c r="C38" s="292">
        <f t="shared" ref="C38:C43" si="2">I38+O38+U38+AA38+AG38</f>
        <v>5</v>
      </c>
      <c r="D38" s="290"/>
      <c r="E38" s="290"/>
      <c r="F38" s="290">
        <f t="shared" ref="F38:F43" si="3">L38+R38+X38+AD38+AJ38</f>
        <v>207</v>
      </c>
      <c r="G38" s="290"/>
      <c r="H38" s="290"/>
      <c r="I38" s="290">
        <v>2</v>
      </c>
      <c r="J38" s="290"/>
      <c r="K38" s="290"/>
      <c r="L38" s="290">
        <v>24</v>
      </c>
      <c r="M38" s="290"/>
      <c r="N38" s="290"/>
      <c r="O38" s="290">
        <v>2</v>
      </c>
      <c r="P38" s="290"/>
      <c r="Q38" s="290"/>
      <c r="R38" s="290">
        <v>81</v>
      </c>
      <c r="S38" s="290"/>
      <c r="T38" s="290"/>
      <c r="U38" s="290">
        <v>1</v>
      </c>
      <c r="V38" s="290"/>
      <c r="W38" s="290"/>
      <c r="X38" s="290">
        <v>102</v>
      </c>
      <c r="Y38" s="290"/>
      <c r="Z38" s="290"/>
      <c r="AA38" s="290">
        <v>0</v>
      </c>
      <c r="AB38" s="290"/>
      <c r="AC38" s="290"/>
      <c r="AD38" s="290">
        <v>0</v>
      </c>
      <c r="AE38" s="290"/>
      <c r="AF38" s="290"/>
      <c r="AG38" s="290">
        <v>0</v>
      </c>
      <c r="AH38" s="290"/>
      <c r="AI38" s="290"/>
      <c r="AJ38" s="290">
        <v>0</v>
      </c>
      <c r="AK38" s="290"/>
      <c r="AL38" s="290"/>
    </row>
    <row r="39" spans="1:38" ht="12.75" customHeight="1" x14ac:dyDescent="0.15">
      <c r="A39" s="86"/>
      <c r="B39" s="86">
        <v>29</v>
      </c>
      <c r="C39" s="292">
        <f t="shared" si="2"/>
        <v>5</v>
      </c>
      <c r="D39" s="290"/>
      <c r="E39" s="290"/>
      <c r="F39" s="290">
        <f t="shared" si="3"/>
        <v>206</v>
      </c>
      <c r="G39" s="290"/>
      <c r="H39" s="290"/>
      <c r="I39" s="290">
        <v>2</v>
      </c>
      <c r="J39" s="290"/>
      <c r="K39" s="290"/>
      <c r="L39" s="290">
        <v>26</v>
      </c>
      <c r="M39" s="290"/>
      <c r="N39" s="290"/>
      <c r="O39" s="290">
        <v>2</v>
      </c>
      <c r="P39" s="290"/>
      <c r="Q39" s="290"/>
      <c r="R39" s="290">
        <v>79</v>
      </c>
      <c r="S39" s="290"/>
      <c r="T39" s="290"/>
      <c r="U39" s="290">
        <v>1</v>
      </c>
      <c r="V39" s="290"/>
      <c r="W39" s="290"/>
      <c r="X39" s="290">
        <v>101</v>
      </c>
      <c r="Y39" s="290"/>
      <c r="Z39" s="290"/>
      <c r="AA39" s="290">
        <v>0</v>
      </c>
      <c r="AB39" s="290"/>
      <c r="AC39" s="290"/>
      <c r="AD39" s="290">
        <v>0</v>
      </c>
      <c r="AE39" s="290"/>
      <c r="AF39" s="290"/>
      <c r="AG39" s="290">
        <v>0</v>
      </c>
      <c r="AH39" s="290"/>
      <c r="AI39" s="290"/>
      <c r="AJ39" s="290">
        <v>0</v>
      </c>
      <c r="AK39" s="290"/>
      <c r="AL39" s="290"/>
    </row>
    <row r="40" spans="1:38" ht="12.75" customHeight="1" x14ac:dyDescent="0.15">
      <c r="A40" s="86"/>
      <c r="B40" s="86">
        <v>30</v>
      </c>
      <c r="C40" s="292">
        <f t="shared" si="2"/>
        <v>4</v>
      </c>
      <c r="D40" s="290"/>
      <c r="E40" s="290"/>
      <c r="F40" s="290">
        <f t="shared" si="3"/>
        <v>181</v>
      </c>
      <c r="G40" s="290"/>
      <c r="H40" s="290"/>
      <c r="I40" s="290">
        <v>2</v>
      </c>
      <c r="J40" s="290"/>
      <c r="K40" s="290"/>
      <c r="L40" s="290">
        <v>41</v>
      </c>
      <c r="M40" s="290"/>
      <c r="N40" s="290"/>
      <c r="O40" s="290">
        <v>1</v>
      </c>
      <c r="P40" s="290"/>
      <c r="Q40" s="290"/>
      <c r="R40" s="290">
        <v>40</v>
      </c>
      <c r="S40" s="290"/>
      <c r="T40" s="290"/>
      <c r="U40" s="290">
        <v>1</v>
      </c>
      <c r="V40" s="290"/>
      <c r="W40" s="290"/>
      <c r="X40" s="290">
        <v>100</v>
      </c>
      <c r="Y40" s="290"/>
      <c r="Z40" s="290"/>
      <c r="AA40" s="290">
        <v>0</v>
      </c>
      <c r="AB40" s="290"/>
      <c r="AC40" s="290"/>
      <c r="AD40" s="290">
        <v>0</v>
      </c>
      <c r="AE40" s="290"/>
      <c r="AF40" s="290"/>
      <c r="AG40" s="290">
        <v>0</v>
      </c>
      <c r="AH40" s="290"/>
      <c r="AI40" s="290"/>
      <c r="AJ40" s="290">
        <v>0</v>
      </c>
      <c r="AK40" s="290"/>
      <c r="AL40" s="290"/>
    </row>
    <row r="41" spans="1:38" ht="12.75" customHeight="1" x14ac:dyDescent="0.15">
      <c r="A41" s="86" t="s">
        <v>90</v>
      </c>
      <c r="B41" s="96" t="s">
        <v>333</v>
      </c>
      <c r="C41" s="292">
        <f t="shared" si="2"/>
        <v>4</v>
      </c>
      <c r="D41" s="290"/>
      <c r="E41" s="290"/>
      <c r="F41" s="290">
        <f t="shared" si="3"/>
        <v>204</v>
      </c>
      <c r="G41" s="290"/>
      <c r="H41" s="290"/>
      <c r="I41" s="290">
        <v>3</v>
      </c>
      <c r="J41" s="290"/>
      <c r="K41" s="290"/>
      <c r="L41" s="290">
        <v>51</v>
      </c>
      <c r="M41" s="290"/>
      <c r="N41" s="290"/>
      <c r="O41" s="290">
        <v>0</v>
      </c>
      <c r="P41" s="290"/>
      <c r="Q41" s="290"/>
      <c r="R41" s="290">
        <v>0</v>
      </c>
      <c r="S41" s="290"/>
      <c r="T41" s="290"/>
      <c r="U41" s="290">
        <v>1</v>
      </c>
      <c r="V41" s="290"/>
      <c r="W41" s="290"/>
      <c r="X41" s="290">
        <v>153</v>
      </c>
      <c r="Y41" s="290"/>
      <c r="Z41" s="290"/>
      <c r="AA41" s="290">
        <v>0</v>
      </c>
      <c r="AB41" s="290"/>
      <c r="AC41" s="290"/>
      <c r="AD41" s="290">
        <v>0</v>
      </c>
      <c r="AE41" s="290"/>
      <c r="AF41" s="290"/>
      <c r="AG41" s="290">
        <v>0</v>
      </c>
      <c r="AH41" s="290"/>
      <c r="AI41" s="290"/>
      <c r="AJ41" s="290">
        <v>0</v>
      </c>
      <c r="AK41" s="290"/>
      <c r="AL41" s="290"/>
    </row>
    <row r="42" spans="1:38" ht="12.75" customHeight="1" x14ac:dyDescent="0.15">
      <c r="B42" s="86">
        <v>2</v>
      </c>
      <c r="C42" s="292">
        <f t="shared" si="2"/>
        <v>4</v>
      </c>
      <c r="D42" s="290"/>
      <c r="E42" s="290"/>
      <c r="F42" s="290">
        <f t="shared" si="3"/>
        <v>163</v>
      </c>
      <c r="G42" s="290"/>
      <c r="H42" s="290"/>
      <c r="I42" s="290">
        <v>2</v>
      </c>
      <c r="J42" s="290"/>
      <c r="K42" s="290"/>
      <c r="L42" s="290">
        <v>41</v>
      </c>
      <c r="M42" s="290"/>
      <c r="N42" s="290"/>
      <c r="O42" s="290">
        <v>2</v>
      </c>
      <c r="P42" s="290"/>
      <c r="Q42" s="290"/>
      <c r="R42" s="290">
        <v>122</v>
      </c>
      <c r="S42" s="290"/>
      <c r="T42" s="290"/>
      <c r="U42" s="290">
        <v>0</v>
      </c>
      <c r="V42" s="290"/>
      <c r="W42" s="290"/>
      <c r="X42" s="290">
        <v>0</v>
      </c>
      <c r="Y42" s="290"/>
      <c r="Z42" s="290"/>
      <c r="AA42" s="552">
        <v>0</v>
      </c>
      <c r="AB42" s="552"/>
      <c r="AC42" s="552"/>
      <c r="AD42" s="552">
        <v>0</v>
      </c>
      <c r="AE42" s="552"/>
      <c r="AF42" s="552"/>
      <c r="AG42" s="552">
        <v>0</v>
      </c>
      <c r="AH42" s="552"/>
      <c r="AI42" s="552"/>
      <c r="AJ42" s="552">
        <v>0</v>
      </c>
      <c r="AK42" s="552"/>
      <c r="AL42" s="552"/>
    </row>
    <row r="43" spans="1:38" ht="12.75" customHeight="1" x14ac:dyDescent="0.15">
      <c r="A43" s="86"/>
      <c r="B43" s="86">
        <v>3</v>
      </c>
      <c r="C43" s="292">
        <f t="shared" si="2"/>
        <v>4</v>
      </c>
      <c r="D43" s="290"/>
      <c r="E43" s="290"/>
      <c r="F43" s="290">
        <f t="shared" si="3"/>
        <v>160</v>
      </c>
      <c r="G43" s="290"/>
      <c r="H43" s="290"/>
      <c r="I43" s="290">
        <v>2</v>
      </c>
      <c r="J43" s="290"/>
      <c r="K43" s="290"/>
      <c r="L43" s="290">
        <v>40</v>
      </c>
      <c r="M43" s="290"/>
      <c r="N43" s="290"/>
      <c r="O43" s="290">
        <v>2</v>
      </c>
      <c r="P43" s="290"/>
      <c r="Q43" s="290"/>
      <c r="R43" s="290">
        <v>120</v>
      </c>
      <c r="S43" s="290"/>
      <c r="T43" s="290"/>
      <c r="U43" s="290">
        <v>0</v>
      </c>
      <c r="V43" s="290"/>
      <c r="W43" s="290"/>
      <c r="X43" s="290">
        <v>0</v>
      </c>
      <c r="Y43" s="290"/>
      <c r="Z43" s="290"/>
      <c r="AA43" s="552">
        <v>0</v>
      </c>
      <c r="AB43" s="552"/>
      <c r="AC43" s="552"/>
      <c r="AD43" s="552">
        <v>0</v>
      </c>
      <c r="AE43" s="552"/>
      <c r="AF43" s="552"/>
      <c r="AG43" s="552">
        <v>0</v>
      </c>
      <c r="AH43" s="552"/>
      <c r="AI43" s="552"/>
      <c r="AJ43" s="552">
        <v>0</v>
      </c>
      <c r="AK43" s="552"/>
      <c r="AL43" s="552"/>
    </row>
    <row r="44" spans="1:38" ht="12.75" customHeight="1" x14ac:dyDescent="0.15">
      <c r="A44" s="86"/>
      <c r="B44" s="86">
        <v>4</v>
      </c>
      <c r="C44" s="292">
        <f t="shared" ref="C44" si="4">I44+O44+U44+AA44+AG44</f>
        <v>4</v>
      </c>
      <c r="D44" s="290"/>
      <c r="E44" s="290"/>
      <c r="F44" s="290">
        <f t="shared" ref="F44" si="5">L44+R44+X44+AD44+AJ44</f>
        <v>160</v>
      </c>
      <c r="G44" s="290"/>
      <c r="H44" s="290"/>
      <c r="I44" s="290">
        <v>2</v>
      </c>
      <c r="J44" s="290"/>
      <c r="K44" s="290"/>
      <c r="L44" s="290">
        <v>40</v>
      </c>
      <c r="M44" s="290"/>
      <c r="N44" s="290"/>
      <c r="O44" s="290">
        <v>2</v>
      </c>
      <c r="P44" s="290"/>
      <c r="Q44" s="290"/>
      <c r="R44" s="290">
        <v>120</v>
      </c>
      <c r="S44" s="290"/>
      <c r="T44" s="290"/>
      <c r="U44" s="290">
        <v>0</v>
      </c>
      <c r="V44" s="290"/>
      <c r="W44" s="290"/>
      <c r="X44" s="290">
        <v>0</v>
      </c>
      <c r="Y44" s="290"/>
      <c r="Z44" s="290"/>
      <c r="AA44" s="552">
        <v>0</v>
      </c>
      <c r="AB44" s="552"/>
      <c r="AC44" s="552"/>
      <c r="AD44" s="552">
        <v>0</v>
      </c>
      <c r="AE44" s="552"/>
      <c r="AF44" s="552"/>
      <c r="AG44" s="552">
        <v>0</v>
      </c>
      <c r="AH44" s="552"/>
      <c r="AI44" s="552"/>
      <c r="AJ44" s="552">
        <v>0</v>
      </c>
      <c r="AK44" s="552"/>
      <c r="AL44" s="552"/>
    </row>
    <row r="45" spans="1:38" ht="6.75" customHeight="1" x14ac:dyDescent="0.15">
      <c r="A45" s="87"/>
      <c r="B45" s="87"/>
      <c r="C45" s="89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</row>
    <row r="46" spans="1:38" ht="6.75" customHeight="1" x14ac:dyDescent="0.15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</row>
    <row r="47" spans="1:38" x14ac:dyDescent="0.15">
      <c r="A47" s="80" t="s">
        <v>271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</row>
    <row r="48" spans="1:38" ht="9.75" customHeight="1" x14ac:dyDescent="0.15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</row>
    <row r="49" spans="1:38" ht="14.25" x14ac:dyDescent="0.15">
      <c r="A49" s="134" t="s">
        <v>259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102"/>
      <c r="AI49" s="102"/>
      <c r="AJ49" s="102"/>
      <c r="AK49" s="102"/>
      <c r="AL49" s="97" t="s">
        <v>218</v>
      </c>
    </row>
    <row r="50" spans="1:38" ht="6" customHeight="1" x14ac:dyDescent="0.15">
      <c r="A50" s="80"/>
      <c r="B50" s="80"/>
      <c r="C50" s="80"/>
      <c r="D50" s="80"/>
      <c r="E50" s="80"/>
      <c r="F50" s="80"/>
      <c r="G50" s="87"/>
      <c r="H50" s="87"/>
      <c r="I50" s="87"/>
      <c r="J50" s="87"/>
      <c r="K50" s="87"/>
      <c r="L50" s="87"/>
      <c r="M50" s="87"/>
      <c r="N50" s="87"/>
      <c r="O50" s="80"/>
      <c r="P50" s="80"/>
      <c r="Q50" s="80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</row>
    <row r="51" spans="1:38" ht="14.25" customHeight="1" x14ac:dyDescent="0.15">
      <c r="A51" s="275" t="s">
        <v>182</v>
      </c>
      <c r="B51" s="286"/>
      <c r="C51" s="553" t="s">
        <v>8</v>
      </c>
      <c r="D51" s="554"/>
      <c r="E51" s="554"/>
      <c r="F51" s="554"/>
      <c r="G51" s="554"/>
      <c r="H51" s="554"/>
      <c r="I51" s="554"/>
      <c r="J51" s="554"/>
      <c r="K51" s="554"/>
      <c r="L51" s="554"/>
      <c r="M51" s="554"/>
      <c r="N51" s="555"/>
      <c r="O51" s="553" t="s">
        <v>156</v>
      </c>
      <c r="P51" s="554"/>
      <c r="Q51" s="554"/>
      <c r="R51" s="554"/>
      <c r="S51" s="554"/>
      <c r="T51" s="554"/>
      <c r="U51" s="554"/>
      <c r="V51" s="554"/>
      <c r="W51" s="554"/>
      <c r="X51" s="554"/>
      <c r="Y51" s="554"/>
      <c r="Z51" s="555"/>
      <c r="AA51" s="553" t="s">
        <v>320</v>
      </c>
      <c r="AB51" s="554"/>
      <c r="AC51" s="554"/>
      <c r="AD51" s="554"/>
      <c r="AE51" s="554"/>
      <c r="AF51" s="554"/>
      <c r="AG51" s="554"/>
      <c r="AH51" s="554"/>
      <c r="AI51" s="554"/>
      <c r="AJ51" s="554"/>
      <c r="AK51" s="554"/>
      <c r="AL51" s="554"/>
    </row>
    <row r="52" spans="1:38" x14ac:dyDescent="0.15">
      <c r="A52" s="550"/>
      <c r="B52" s="551"/>
      <c r="C52" s="556" t="s">
        <v>272</v>
      </c>
      <c r="D52" s="557"/>
      <c r="E52" s="557"/>
      <c r="F52" s="558"/>
      <c r="G52" s="556" t="s">
        <v>318</v>
      </c>
      <c r="H52" s="557"/>
      <c r="I52" s="557"/>
      <c r="J52" s="558"/>
      <c r="K52" s="556" t="s">
        <v>319</v>
      </c>
      <c r="L52" s="557"/>
      <c r="M52" s="557"/>
      <c r="N52" s="558"/>
      <c r="O52" s="556" t="s">
        <v>272</v>
      </c>
      <c r="P52" s="557"/>
      <c r="Q52" s="557"/>
      <c r="R52" s="558"/>
      <c r="S52" s="556" t="s">
        <v>318</v>
      </c>
      <c r="T52" s="557"/>
      <c r="U52" s="557"/>
      <c r="V52" s="558"/>
      <c r="W52" s="556" t="s">
        <v>319</v>
      </c>
      <c r="X52" s="557"/>
      <c r="Y52" s="557"/>
      <c r="Z52" s="558"/>
      <c r="AA52" s="556" t="s">
        <v>272</v>
      </c>
      <c r="AB52" s="557"/>
      <c r="AC52" s="557"/>
      <c r="AD52" s="558"/>
      <c r="AE52" s="556" t="s">
        <v>318</v>
      </c>
      <c r="AF52" s="557"/>
      <c r="AG52" s="557"/>
      <c r="AH52" s="558"/>
      <c r="AI52" s="556" t="s">
        <v>319</v>
      </c>
      <c r="AJ52" s="557"/>
      <c r="AK52" s="557"/>
      <c r="AL52" s="557"/>
    </row>
    <row r="53" spans="1:38" ht="6.75" customHeight="1" x14ac:dyDescent="0.15">
      <c r="A53" s="85"/>
      <c r="B53" s="85"/>
      <c r="C53" s="88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6"/>
      <c r="AB53" s="86"/>
      <c r="AC53" s="86"/>
      <c r="AD53" s="80"/>
      <c r="AE53" s="80"/>
      <c r="AF53" s="80"/>
      <c r="AG53" s="80"/>
      <c r="AH53" s="80"/>
      <c r="AI53" s="80"/>
      <c r="AJ53" s="80"/>
      <c r="AK53" s="80"/>
      <c r="AL53" s="80"/>
    </row>
    <row r="54" spans="1:38" ht="12.75" customHeight="1" x14ac:dyDescent="0.15">
      <c r="A54" s="86" t="s">
        <v>278</v>
      </c>
      <c r="B54" s="86">
        <v>22</v>
      </c>
      <c r="C54" s="546" t="s">
        <v>150</v>
      </c>
      <c r="D54" s="547"/>
      <c r="E54" s="547"/>
      <c r="F54" s="547"/>
      <c r="G54" s="547" t="s">
        <v>150</v>
      </c>
      <c r="H54" s="547"/>
      <c r="I54" s="547"/>
      <c r="J54" s="547"/>
      <c r="K54" s="547" t="s">
        <v>150</v>
      </c>
      <c r="L54" s="547"/>
      <c r="M54" s="547"/>
      <c r="N54" s="547"/>
      <c r="O54" s="547" t="s">
        <v>150</v>
      </c>
      <c r="P54" s="547"/>
      <c r="Q54" s="547"/>
      <c r="R54" s="547"/>
      <c r="S54" s="547" t="s">
        <v>150</v>
      </c>
      <c r="T54" s="547"/>
      <c r="U54" s="547"/>
      <c r="V54" s="547"/>
      <c r="W54" s="547" t="s">
        <v>150</v>
      </c>
      <c r="X54" s="547"/>
      <c r="Y54" s="547"/>
      <c r="Z54" s="547"/>
      <c r="AA54" s="547" t="s">
        <v>150</v>
      </c>
      <c r="AB54" s="547"/>
      <c r="AC54" s="547"/>
      <c r="AD54" s="547"/>
      <c r="AE54" s="552" t="s">
        <v>150</v>
      </c>
      <c r="AF54" s="552"/>
      <c r="AG54" s="552"/>
      <c r="AH54" s="552"/>
      <c r="AI54" s="552" t="s">
        <v>150</v>
      </c>
      <c r="AJ54" s="552"/>
      <c r="AK54" s="552"/>
      <c r="AL54" s="552"/>
    </row>
    <row r="55" spans="1:38" ht="12.75" customHeight="1" x14ac:dyDescent="0.15">
      <c r="A55" s="86"/>
      <c r="B55" s="86">
        <v>23</v>
      </c>
      <c r="C55" s="548"/>
      <c r="D55" s="549"/>
      <c r="E55" s="549"/>
      <c r="F55" s="549"/>
      <c r="G55" s="549"/>
      <c r="H55" s="549"/>
      <c r="I55" s="549"/>
      <c r="J55" s="549"/>
      <c r="K55" s="549"/>
      <c r="L55" s="549"/>
      <c r="M55" s="549"/>
      <c r="N55" s="549"/>
      <c r="O55" s="549"/>
      <c r="P55" s="549"/>
      <c r="Q55" s="549"/>
      <c r="R55" s="549"/>
      <c r="S55" s="549"/>
      <c r="T55" s="549"/>
      <c r="U55" s="549"/>
      <c r="V55" s="549"/>
      <c r="W55" s="549"/>
      <c r="X55" s="549"/>
      <c r="Y55" s="549"/>
      <c r="Z55" s="549"/>
      <c r="AA55" s="549"/>
      <c r="AB55" s="549"/>
      <c r="AC55" s="549"/>
      <c r="AD55" s="549"/>
      <c r="AE55" s="549"/>
      <c r="AF55" s="549"/>
      <c r="AG55" s="549"/>
      <c r="AH55" s="549"/>
      <c r="AI55" s="549"/>
      <c r="AJ55" s="549"/>
      <c r="AK55" s="549"/>
      <c r="AL55" s="549"/>
    </row>
    <row r="56" spans="1:38" ht="12.75" customHeight="1" x14ac:dyDescent="0.15">
      <c r="A56" s="86"/>
      <c r="B56" s="86">
        <v>24</v>
      </c>
      <c r="C56" s="548"/>
      <c r="D56" s="549"/>
      <c r="E56" s="549"/>
      <c r="F56" s="549"/>
      <c r="G56" s="549"/>
      <c r="H56" s="549"/>
      <c r="I56" s="549"/>
      <c r="J56" s="549"/>
      <c r="K56" s="549"/>
      <c r="L56" s="549"/>
      <c r="M56" s="549"/>
      <c r="N56" s="549"/>
      <c r="O56" s="549"/>
      <c r="P56" s="549"/>
      <c r="Q56" s="549"/>
      <c r="R56" s="549"/>
      <c r="S56" s="549"/>
      <c r="T56" s="549"/>
      <c r="U56" s="549"/>
      <c r="V56" s="549"/>
      <c r="W56" s="549"/>
      <c r="X56" s="549"/>
      <c r="Y56" s="549"/>
      <c r="Z56" s="549"/>
      <c r="AA56" s="549"/>
      <c r="AB56" s="549"/>
      <c r="AC56" s="549"/>
      <c r="AD56" s="549"/>
      <c r="AE56" s="549"/>
      <c r="AF56" s="549"/>
      <c r="AG56" s="549"/>
      <c r="AH56" s="549"/>
      <c r="AI56" s="549"/>
      <c r="AJ56" s="549"/>
      <c r="AK56" s="549"/>
      <c r="AL56" s="549"/>
    </row>
    <row r="57" spans="1:38" ht="12.75" customHeight="1" x14ac:dyDescent="0.15">
      <c r="A57" s="86"/>
      <c r="B57" s="86">
        <v>25</v>
      </c>
      <c r="C57" s="548"/>
      <c r="D57" s="549"/>
      <c r="E57" s="549"/>
      <c r="F57" s="549"/>
      <c r="G57" s="549"/>
      <c r="H57" s="549"/>
      <c r="I57" s="549"/>
      <c r="J57" s="549"/>
      <c r="K57" s="549"/>
      <c r="L57" s="549"/>
      <c r="M57" s="549"/>
      <c r="N57" s="549"/>
      <c r="O57" s="549"/>
      <c r="P57" s="549"/>
      <c r="Q57" s="549"/>
      <c r="R57" s="549"/>
      <c r="S57" s="549"/>
      <c r="T57" s="549"/>
      <c r="U57" s="549"/>
      <c r="V57" s="549"/>
      <c r="W57" s="549"/>
      <c r="X57" s="549"/>
      <c r="Y57" s="549"/>
      <c r="Z57" s="549"/>
      <c r="AA57" s="549"/>
      <c r="AB57" s="549"/>
      <c r="AC57" s="549"/>
      <c r="AD57" s="549"/>
      <c r="AE57" s="549"/>
      <c r="AF57" s="549"/>
      <c r="AG57" s="549"/>
      <c r="AH57" s="549"/>
      <c r="AI57" s="549"/>
      <c r="AJ57" s="549"/>
      <c r="AK57" s="549"/>
      <c r="AL57" s="549"/>
    </row>
    <row r="58" spans="1:38" ht="12.75" customHeight="1" x14ac:dyDescent="0.15">
      <c r="A58" s="86"/>
      <c r="B58" s="86">
        <v>26</v>
      </c>
      <c r="C58" s="548"/>
      <c r="D58" s="549"/>
      <c r="E58" s="549"/>
      <c r="F58" s="549"/>
      <c r="G58" s="549"/>
      <c r="H58" s="549"/>
      <c r="I58" s="549"/>
      <c r="J58" s="549"/>
      <c r="K58" s="549"/>
      <c r="L58" s="549"/>
      <c r="M58" s="549"/>
      <c r="N58" s="549"/>
      <c r="O58" s="549"/>
      <c r="P58" s="549"/>
      <c r="Q58" s="549"/>
      <c r="R58" s="549"/>
      <c r="S58" s="549"/>
      <c r="T58" s="549"/>
      <c r="U58" s="549"/>
      <c r="V58" s="549"/>
      <c r="W58" s="549"/>
      <c r="X58" s="549"/>
      <c r="Y58" s="549"/>
      <c r="Z58" s="549"/>
      <c r="AA58" s="549"/>
      <c r="AB58" s="549"/>
      <c r="AC58" s="549"/>
      <c r="AD58" s="549"/>
      <c r="AE58" s="549"/>
      <c r="AF58" s="549"/>
      <c r="AG58" s="549"/>
      <c r="AH58" s="549"/>
      <c r="AI58" s="549"/>
      <c r="AJ58" s="549"/>
      <c r="AK58" s="549"/>
      <c r="AL58" s="549"/>
    </row>
    <row r="59" spans="1:38" ht="12.75" customHeight="1" x14ac:dyDescent="0.15">
      <c r="A59" s="86"/>
      <c r="B59" s="86">
        <v>27</v>
      </c>
      <c r="C59" s="546">
        <f>O59+AA59</f>
        <v>2</v>
      </c>
      <c r="D59" s="547"/>
      <c r="E59" s="547"/>
      <c r="F59" s="547"/>
      <c r="G59" s="547">
        <v>2</v>
      </c>
      <c r="H59" s="547"/>
      <c r="I59" s="547"/>
      <c r="J59" s="547"/>
      <c r="K59" s="547">
        <f>W59+AI59</f>
        <v>0</v>
      </c>
      <c r="L59" s="547"/>
      <c r="M59" s="547"/>
      <c r="N59" s="547"/>
      <c r="O59" s="547">
        <v>2</v>
      </c>
      <c r="P59" s="547"/>
      <c r="Q59" s="547"/>
      <c r="R59" s="547"/>
      <c r="S59" s="547">
        <v>2</v>
      </c>
      <c r="T59" s="547"/>
      <c r="U59" s="547"/>
      <c r="V59" s="547"/>
      <c r="W59" s="547">
        <v>0</v>
      </c>
      <c r="X59" s="547"/>
      <c r="Y59" s="547"/>
      <c r="Z59" s="547"/>
      <c r="AA59" s="547">
        <v>0</v>
      </c>
      <c r="AB59" s="547"/>
      <c r="AC59" s="547"/>
      <c r="AD59" s="547"/>
      <c r="AE59" s="547">
        <v>0</v>
      </c>
      <c r="AF59" s="547"/>
      <c r="AG59" s="547"/>
      <c r="AH59" s="547"/>
      <c r="AI59" s="547">
        <v>0</v>
      </c>
      <c r="AJ59" s="547"/>
      <c r="AK59" s="547"/>
      <c r="AL59" s="547"/>
    </row>
    <row r="60" spans="1:38" ht="12.75" customHeight="1" x14ac:dyDescent="0.15">
      <c r="A60" s="86"/>
      <c r="B60" s="86">
        <v>28</v>
      </c>
      <c r="C60" s="546">
        <f>O60+AA60</f>
        <v>1</v>
      </c>
      <c r="D60" s="547"/>
      <c r="E60" s="547"/>
      <c r="F60" s="547"/>
      <c r="G60" s="547">
        <f>S60+AE60</f>
        <v>0</v>
      </c>
      <c r="H60" s="547"/>
      <c r="I60" s="547"/>
      <c r="J60" s="547"/>
      <c r="K60" s="547">
        <f>W60+AI60</f>
        <v>0</v>
      </c>
      <c r="L60" s="547"/>
      <c r="M60" s="547"/>
      <c r="N60" s="547"/>
      <c r="O60" s="547">
        <v>1</v>
      </c>
      <c r="P60" s="547"/>
      <c r="Q60" s="547"/>
      <c r="R60" s="547"/>
      <c r="S60" s="547">
        <v>0</v>
      </c>
      <c r="T60" s="547"/>
      <c r="U60" s="547"/>
      <c r="V60" s="547"/>
      <c r="W60" s="547">
        <v>0</v>
      </c>
      <c r="X60" s="547"/>
      <c r="Y60" s="547"/>
      <c r="Z60" s="547"/>
      <c r="AA60" s="547">
        <v>0</v>
      </c>
      <c r="AB60" s="547"/>
      <c r="AC60" s="547"/>
      <c r="AD60" s="547"/>
      <c r="AE60" s="547">
        <v>0</v>
      </c>
      <c r="AF60" s="547"/>
      <c r="AG60" s="547"/>
      <c r="AH60" s="547"/>
      <c r="AI60" s="547">
        <v>0</v>
      </c>
      <c r="AJ60" s="547"/>
      <c r="AK60" s="547"/>
      <c r="AL60" s="547"/>
    </row>
    <row r="61" spans="1:38" ht="12.75" customHeight="1" x14ac:dyDescent="0.15">
      <c r="A61" s="86"/>
      <c r="B61" s="86">
        <v>29</v>
      </c>
      <c r="C61" s="546">
        <f>O61+AA61</f>
        <v>3</v>
      </c>
      <c r="D61" s="547"/>
      <c r="E61" s="547"/>
      <c r="F61" s="547"/>
      <c r="G61" s="547">
        <f>S61+AE61</f>
        <v>2</v>
      </c>
      <c r="H61" s="547"/>
      <c r="I61" s="547"/>
      <c r="J61" s="547"/>
      <c r="K61" s="547">
        <f>W61+AI61</f>
        <v>1</v>
      </c>
      <c r="L61" s="547"/>
      <c r="M61" s="547"/>
      <c r="N61" s="547"/>
      <c r="O61" s="547">
        <v>3</v>
      </c>
      <c r="P61" s="547"/>
      <c r="Q61" s="547"/>
      <c r="R61" s="547"/>
      <c r="S61" s="547">
        <v>2</v>
      </c>
      <c r="T61" s="547"/>
      <c r="U61" s="547"/>
      <c r="V61" s="547"/>
      <c r="W61" s="547">
        <v>1</v>
      </c>
      <c r="X61" s="547"/>
      <c r="Y61" s="547"/>
      <c r="Z61" s="547"/>
      <c r="AA61" s="547">
        <v>0</v>
      </c>
      <c r="AB61" s="547"/>
      <c r="AC61" s="547"/>
      <c r="AD61" s="547"/>
      <c r="AE61" s="547">
        <v>0</v>
      </c>
      <c r="AF61" s="547"/>
      <c r="AG61" s="547"/>
      <c r="AH61" s="547"/>
      <c r="AI61" s="547">
        <v>0</v>
      </c>
      <c r="AJ61" s="547"/>
      <c r="AK61" s="547"/>
      <c r="AL61" s="547"/>
    </row>
    <row r="62" spans="1:38" ht="12.75" customHeight="1" x14ac:dyDescent="0.15">
      <c r="A62" s="86"/>
      <c r="B62" s="86">
        <v>30</v>
      </c>
      <c r="C62" s="546">
        <f>O62+AA62</f>
        <v>3</v>
      </c>
      <c r="D62" s="547"/>
      <c r="E62" s="547"/>
      <c r="F62" s="547"/>
      <c r="G62" s="547">
        <f>S62+AE62</f>
        <v>2</v>
      </c>
      <c r="H62" s="547"/>
      <c r="I62" s="547"/>
      <c r="J62" s="547"/>
      <c r="K62" s="547">
        <f>W62+AI62</f>
        <v>0</v>
      </c>
      <c r="L62" s="547"/>
      <c r="M62" s="547"/>
      <c r="N62" s="547"/>
      <c r="O62" s="547">
        <v>3</v>
      </c>
      <c r="P62" s="547"/>
      <c r="Q62" s="547"/>
      <c r="R62" s="547"/>
      <c r="S62" s="547">
        <v>2</v>
      </c>
      <c r="T62" s="547"/>
      <c r="U62" s="547"/>
      <c r="V62" s="547"/>
      <c r="W62" s="547">
        <v>0</v>
      </c>
      <c r="X62" s="547"/>
      <c r="Y62" s="547"/>
      <c r="Z62" s="547"/>
      <c r="AA62" s="547">
        <v>0</v>
      </c>
      <c r="AB62" s="547"/>
      <c r="AC62" s="547"/>
      <c r="AD62" s="547"/>
      <c r="AE62" s="547">
        <v>0</v>
      </c>
      <c r="AF62" s="547"/>
      <c r="AG62" s="547"/>
      <c r="AH62" s="547"/>
      <c r="AI62" s="547">
        <v>0</v>
      </c>
      <c r="AJ62" s="547"/>
      <c r="AK62" s="547"/>
      <c r="AL62" s="547"/>
    </row>
    <row r="63" spans="1:38" ht="12.75" customHeight="1" x14ac:dyDescent="0.15">
      <c r="A63" s="86" t="s">
        <v>90</v>
      </c>
      <c r="B63" s="97" t="s">
        <v>317</v>
      </c>
      <c r="C63" s="546">
        <f>O63+AA63</f>
        <v>3</v>
      </c>
      <c r="D63" s="547"/>
      <c r="E63" s="547"/>
      <c r="F63" s="547"/>
      <c r="G63" s="547">
        <f>S63+AE63</f>
        <v>1</v>
      </c>
      <c r="H63" s="547"/>
      <c r="I63" s="547"/>
      <c r="J63" s="547"/>
      <c r="K63" s="547">
        <f>W63+AI63</f>
        <v>1</v>
      </c>
      <c r="L63" s="547"/>
      <c r="M63" s="547"/>
      <c r="N63" s="547"/>
      <c r="O63" s="547">
        <v>3</v>
      </c>
      <c r="P63" s="547"/>
      <c r="Q63" s="547"/>
      <c r="R63" s="547"/>
      <c r="S63" s="547">
        <v>1</v>
      </c>
      <c r="T63" s="547"/>
      <c r="U63" s="547"/>
      <c r="V63" s="547"/>
      <c r="W63" s="547">
        <v>1</v>
      </c>
      <c r="X63" s="547"/>
      <c r="Y63" s="547"/>
      <c r="Z63" s="547"/>
      <c r="AA63" s="547">
        <v>0</v>
      </c>
      <c r="AB63" s="547"/>
      <c r="AC63" s="547"/>
      <c r="AD63" s="547"/>
      <c r="AE63" s="547">
        <v>0</v>
      </c>
      <c r="AF63" s="547"/>
      <c r="AG63" s="547"/>
      <c r="AH63" s="547"/>
      <c r="AI63" s="547">
        <v>0</v>
      </c>
      <c r="AJ63" s="547"/>
      <c r="AK63" s="547"/>
      <c r="AL63" s="547"/>
    </row>
    <row r="64" spans="1:38" ht="12.75" customHeight="1" x14ac:dyDescent="0.15">
      <c r="A64" s="80"/>
      <c r="B64" s="80">
        <v>2</v>
      </c>
      <c r="C64" s="546">
        <v>3</v>
      </c>
      <c r="D64" s="547"/>
      <c r="E64" s="547"/>
      <c r="F64" s="547"/>
      <c r="G64" s="547">
        <v>1</v>
      </c>
      <c r="H64" s="547"/>
      <c r="I64" s="547"/>
      <c r="J64" s="547"/>
      <c r="K64" s="547">
        <v>1</v>
      </c>
      <c r="L64" s="547"/>
      <c r="M64" s="547"/>
      <c r="N64" s="547"/>
      <c r="O64" s="547">
        <v>3</v>
      </c>
      <c r="P64" s="547"/>
      <c r="Q64" s="547"/>
      <c r="R64" s="547"/>
      <c r="S64" s="547">
        <v>1</v>
      </c>
      <c r="T64" s="547"/>
      <c r="U64" s="547"/>
      <c r="V64" s="547"/>
      <c r="W64" s="547">
        <v>1</v>
      </c>
      <c r="X64" s="547"/>
      <c r="Y64" s="547"/>
      <c r="Z64" s="547"/>
      <c r="AA64" s="547">
        <v>0</v>
      </c>
      <c r="AB64" s="547"/>
      <c r="AC64" s="547"/>
      <c r="AD64" s="547"/>
      <c r="AE64" s="547">
        <v>0</v>
      </c>
      <c r="AF64" s="547"/>
      <c r="AG64" s="547"/>
      <c r="AH64" s="547"/>
      <c r="AI64" s="547">
        <v>0</v>
      </c>
      <c r="AJ64" s="547"/>
      <c r="AK64" s="547"/>
      <c r="AL64" s="547"/>
    </row>
    <row r="65" spans="1:38" ht="12.75" customHeight="1" x14ac:dyDescent="0.15">
      <c r="A65" s="80"/>
      <c r="B65" s="80">
        <v>3</v>
      </c>
      <c r="C65" s="546">
        <v>3</v>
      </c>
      <c r="D65" s="547"/>
      <c r="E65" s="547"/>
      <c r="F65" s="547"/>
      <c r="G65" s="547">
        <v>1</v>
      </c>
      <c r="H65" s="547"/>
      <c r="I65" s="547"/>
      <c r="J65" s="547"/>
      <c r="K65" s="547">
        <v>0</v>
      </c>
      <c r="L65" s="547"/>
      <c r="M65" s="547"/>
      <c r="N65" s="547"/>
      <c r="O65" s="547">
        <v>3</v>
      </c>
      <c r="P65" s="547"/>
      <c r="Q65" s="547"/>
      <c r="R65" s="547"/>
      <c r="S65" s="547">
        <v>1</v>
      </c>
      <c r="T65" s="547"/>
      <c r="U65" s="547"/>
      <c r="V65" s="547"/>
      <c r="W65" s="547">
        <v>0</v>
      </c>
      <c r="X65" s="547"/>
      <c r="Y65" s="547"/>
      <c r="Z65" s="547"/>
      <c r="AA65" s="547">
        <v>0</v>
      </c>
      <c r="AB65" s="547"/>
      <c r="AC65" s="547"/>
      <c r="AD65" s="547"/>
      <c r="AE65" s="547">
        <v>0</v>
      </c>
      <c r="AF65" s="547"/>
      <c r="AG65" s="547"/>
      <c r="AH65" s="547"/>
      <c r="AI65" s="547">
        <v>0</v>
      </c>
      <c r="AJ65" s="547"/>
      <c r="AK65" s="547"/>
      <c r="AL65" s="547"/>
    </row>
    <row r="66" spans="1:38" ht="12.75" customHeight="1" x14ac:dyDescent="0.15">
      <c r="A66" s="80"/>
      <c r="B66" s="80">
        <v>4</v>
      </c>
      <c r="C66" s="546">
        <v>3</v>
      </c>
      <c r="D66" s="547"/>
      <c r="E66" s="547"/>
      <c r="F66" s="547"/>
      <c r="G66" s="547">
        <v>1</v>
      </c>
      <c r="H66" s="547"/>
      <c r="I66" s="547"/>
      <c r="J66" s="547"/>
      <c r="K66" s="547">
        <v>1</v>
      </c>
      <c r="L66" s="547"/>
      <c r="M66" s="547"/>
      <c r="N66" s="547"/>
      <c r="O66" s="547">
        <v>3</v>
      </c>
      <c r="P66" s="547"/>
      <c r="Q66" s="547"/>
      <c r="R66" s="547"/>
      <c r="S66" s="547">
        <v>1</v>
      </c>
      <c r="T66" s="547"/>
      <c r="U66" s="547"/>
      <c r="V66" s="547"/>
      <c r="W66" s="547">
        <v>1</v>
      </c>
      <c r="X66" s="547"/>
      <c r="Y66" s="547"/>
      <c r="Z66" s="547"/>
      <c r="AA66" s="547">
        <v>0</v>
      </c>
      <c r="AB66" s="547"/>
      <c r="AC66" s="547"/>
      <c r="AD66" s="547"/>
      <c r="AE66" s="547">
        <v>0</v>
      </c>
      <c r="AF66" s="547"/>
      <c r="AG66" s="547"/>
      <c r="AH66" s="547"/>
      <c r="AI66" s="547">
        <v>0</v>
      </c>
      <c r="AJ66" s="547"/>
      <c r="AK66" s="547"/>
      <c r="AL66" s="547"/>
    </row>
    <row r="67" spans="1:38" ht="8.25" customHeight="1" x14ac:dyDescent="0.15">
      <c r="A67" s="87"/>
      <c r="B67" s="87"/>
      <c r="C67" s="89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</row>
    <row r="68" spans="1:38" ht="7.5" customHeight="1" x14ac:dyDescent="0.15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</row>
    <row r="69" spans="1:38" x14ac:dyDescent="0.15">
      <c r="A69" s="80" t="s">
        <v>332</v>
      </c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</row>
    <row r="70" spans="1:38" x14ac:dyDescent="0.15">
      <c r="A70" s="80" t="s">
        <v>277</v>
      </c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</row>
    <row r="71" spans="1:38" x14ac:dyDescent="0.15">
      <c r="A71" s="80" t="s">
        <v>321</v>
      </c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</row>
    <row r="72" spans="1:38" x14ac:dyDescent="0.15"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</row>
  </sheetData>
  <mergeCells count="468">
    <mergeCell ref="AI66:AL66"/>
    <mergeCell ref="AE66:AH66"/>
    <mergeCell ref="AA66:AD66"/>
    <mergeCell ref="AA65:AD65"/>
    <mergeCell ref="AA62:AD62"/>
    <mergeCell ref="AA63:AD63"/>
    <mergeCell ref="AE63:AH63"/>
    <mergeCell ref="AI63:AL63"/>
    <mergeCell ref="AI62:AL62"/>
    <mergeCell ref="AE62:AH62"/>
    <mergeCell ref="AE65:AH65"/>
    <mergeCell ref="AI65:AL65"/>
    <mergeCell ref="AI64:AL64"/>
    <mergeCell ref="AE64:AH64"/>
    <mergeCell ref="AA64:AD64"/>
    <mergeCell ref="AA59:AD59"/>
    <mergeCell ref="AE59:AH59"/>
    <mergeCell ref="AI59:AL59"/>
    <mergeCell ref="AA60:AD60"/>
    <mergeCell ref="AE60:AH60"/>
    <mergeCell ref="AI60:AL60"/>
    <mergeCell ref="AA61:AD61"/>
    <mergeCell ref="AE61:AH61"/>
    <mergeCell ref="AI61:AL61"/>
    <mergeCell ref="C5:H5"/>
    <mergeCell ref="I5:N5"/>
    <mergeCell ref="O5:T5"/>
    <mergeCell ref="U5:Z5"/>
    <mergeCell ref="AA5:AF5"/>
    <mergeCell ref="AG5:AL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D8:AF8"/>
    <mergeCell ref="AG8:AI8"/>
    <mergeCell ref="AJ8:AL8"/>
    <mergeCell ref="C9:E9"/>
    <mergeCell ref="F9:H9"/>
    <mergeCell ref="I9:K9"/>
    <mergeCell ref="L9:N9"/>
    <mergeCell ref="O9:Q9"/>
    <mergeCell ref="R9:T9"/>
    <mergeCell ref="U9:W9"/>
    <mergeCell ref="X9:Z9"/>
    <mergeCell ref="AA9:AC9"/>
    <mergeCell ref="AD9:AF9"/>
    <mergeCell ref="AG9:AI9"/>
    <mergeCell ref="AJ9:AL9"/>
    <mergeCell ref="C8:E8"/>
    <mergeCell ref="F8:H8"/>
    <mergeCell ref="I8:K8"/>
    <mergeCell ref="L8:N8"/>
    <mergeCell ref="O8:Q8"/>
    <mergeCell ref="R8:T8"/>
    <mergeCell ref="U8:W8"/>
    <mergeCell ref="X8:Z8"/>
    <mergeCell ref="AA8:AC8"/>
    <mergeCell ref="AD10:AF10"/>
    <mergeCell ref="AG10:AI10"/>
    <mergeCell ref="AJ10:AL10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C10:E10"/>
    <mergeCell ref="F10:H10"/>
    <mergeCell ref="I10:K10"/>
    <mergeCell ref="L10:N10"/>
    <mergeCell ref="O10:Q10"/>
    <mergeCell ref="R10:T10"/>
    <mergeCell ref="U10:W10"/>
    <mergeCell ref="X10:Z10"/>
    <mergeCell ref="AA10:AC10"/>
    <mergeCell ref="AD12:AF12"/>
    <mergeCell ref="AG12:AI12"/>
    <mergeCell ref="AJ12:AL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4:AF14"/>
    <mergeCell ref="AG14:AI14"/>
    <mergeCell ref="AJ14:AL14"/>
    <mergeCell ref="C15:E15"/>
    <mergeCell ref="F15:H15"/>
    <mergeCell ref="I15:K15"/>
    <mergeCell ref="L15:N15"/>
    <mergeCell ref="O15:Q15"/>
    <mergeCell ref="R15:T15"/>
    <mergeCell ref="U15:W15"/>
    <mergeCell ref="X15:Z15"/>
    <mergeCell ref="AA15:AC15"/>
    <mergeCell ref="AD15:AF15"/>
    <mergeCell ref="AG15:AI15"/>
    <mergeCell ref="AJ15:AL15"/>
    <mergeCell ref="C14:E14"/>
    <mergeCell ref="F14:H14"/>
    <mergeCell ref="I14:K14"/>
    <mergeCell ref="L14:N14"/>
    <mergeCell ref="O14:Q14"/>
    <mergeCell ref="R14:T14"/>
    <mergeCell ref="U14:W14"/>
    <mergeCell ref="X14:Z14"/>
    <mergeCell ref="AA14:AC14"/>
    <mergeCell ref="AD16:AF16"/>
    <mergeCell ref="AG16:AI16"/>
    <mergeCell ref="AJ16:AL16"/>
    <mergeCell ref="C17:E17"/>
    <mergeCell ref="F17:H17"/>
    <mergeCell ref="I17:K17"/>
    <mergeCell ref="L17:N17"/>
    <mergeCell ref="O17:Q17"/>
    <mergeCell ref="R17:T17"/>
    <mergeCell ref="U17:W17"/>
    <mergeCell ref="X17:Z17"/>
    <mergeCell ref="AA17:AC17"/>
    <mergeCell ref="AD17:AF17"/>
    <mergeCell ref="AG17:AI17"/>
    <mergeCell ref="AJ17:AL17"/>
    <mergeCell ref="C16:E16"/>
    <mergeCell ref="F16:H16"/>
    <mergeCell ref="I16:K16"/>
    <mergeCell ref="L16:N16"/>
    <mergeCell ref="O16:Q16"/>
    <mergeCell ref="R16:T16"/>
    <mergeCell ref="U16:W16"/>
    <mergeCell ref="X16:Z16"/>
    <mergeCell ref="AA16:AC16"/>
    <mergeCell ref="AD18:AF18"/>
    <mergeCell ref="AG18:AI18"/>
    <mergeCell ref="AJ18:AL18"/>
    <mergeCell ref="C19:E19"/>
    <mergeCell ref="F19:H19"/>
    <mergeCell ref="I19:K19"/>
    <mergeCell ref="L19:N19"/>
    <mergeCell ref="O19:Q19"/>
    <mergeCell ref="R19:T19"/>
    <mergeCell ref="U19:W19"/>
    <mergeCell ref="X19:Z19"/>
    <mergeCell ref="AA19:AC19"/>
    <mergeCell ref="AD19:AF19"/>
    <mergeCell ref="AG19:AI19"/>
    <mergeCell ref="AJ19:AL19"/>
    <mergeCell ref="C18:E18"/>
    <mergeCell ref="F18:H18"/>
    <mergeCell ref="I18:K18"/>
    <mergeCell ref="L18:N18"/>
    <mergeCell ref="O18:Q18"/>
    <mergeCell ref="R18:T18"/>
    <mergeCell ref="U18:W18"/>
    <mergeCell ref="X18:Z18"/>
    <mergeCell ref="AA18:AC18"/>
    <mergeCell ref="AD20:AF20"/>
    <mergeCell ref="AG20:AI20"/>
    <mergeCell ref="AJ20:AL20"/>
    <mergeCell ref="C21:E21"/>
    <mergeCell ref="F21:H21"/>
    <mergeCell ref="I21:K21"/>
    <mergeCell ref="L21:N21"/>
    <mergeCell ref="O21:Q21"/>
    <mergeCell ref="R21:T21"/>
    <mergeCell ref="X21:Z21"/>
    <mergeCell ref="AA21:AC21"/>
    <mergeCell ref="AD21:AF21"/>
    <mergeCell ref="AG21:AI21"/>
    <mergeCell ref="AJ21:AL21"/>
    <mergeCell ref="C20:E20"/>
    <mergeCell ref="F20:H20"/>
    <mergeCell ref="I20:K20"/>
    <mergeCell ref="L20:N20"/>
    <mergeCell ref="O20:Q20"/>
    <mergeCell ref="R20:T20"/>
    <mergeCell ref="U20:W20"/>
    <mergeCell ref="X20:Z20"/>
    <mergeCell ref="AA20:AC20"/>
    <mergeCell ref="C28:H28"/>
    <mergeCell ref="I28:N28"/>
    <mergeCell ref="O28:T28"/>
    <mergeCell ref="U28:Z28"/>
    <mergeCell ref="AA28:AF28"/>
    <mergeCell ref="AG28:AL28"/>
    <mergeCell ref="C29:E29"/>
    <mergeCell ref="F29:H29"/>
    <mergeCell ref="I29:K29"/>
    <mergeCell ref="L29:N29"/>
    <mergeCell ref="O29:Q29"/>
    <mergeCell ref="R29:T29"/>
    <mergeCell ref="U29:W29"/>
    <mergeCell ref="X29:Z29"/>
    <mergeCell ref="AA29:AC29"/>
    <mergeCell ref="AD29:AF29"/>
    <mergeCell ref="AG29:AI29"/>
    <mergeCell ref="AJ29:AL29"/>
    <mergeCell ref="AD31:AF31"/>
    <mergeCell ref="AG31:AI31"/>
    <mergeCell ref="AJ31:AL31"/>
    <mergeCell ref="C32:E32"/>
    <mergeCell ref="F32:H32"/>
    <mergeCell ref="I32:K32"/>
    <mergeCell ref="L32:N32"/>
    <mergeCell ref="O32:Q32"/>
    <mergeCell ref="R32:T32"/>
    <mergeCell ref="U32:W32"/>
    <mergeCell ref="X32:Z32"/>
    <mergeCell ref="AA32:AC32"/>
    <mergeCell ref="AD32:AF32"/>
    <mergeCell ref="AG32:AI32"/>
    <mergeCell ref="AJ32:AL32"/>
    <mergeCell ref="C31:E31"/>
    <mergeCell ref="F31:H31"/>
    <mergeCell ref="I31:K31"/>
    <mergeCell ref="L31:N31"/>
    <mergeCell ref="O31:Q31"/>
    <mergeCell ref="R31:T31"/>
    <mergeCell ref="U31:W31"/>
    <mergeCell ref="X31:Z31"/>
    <mergeCell ref="AA31:AC31"/>
    <mergeCell ref="AD33:AF33"/>
    <mergeCell ref="AG33:AI33"/>
    <mergeCell ref="AJ33:AL33"/>
    <mergeCell ref="C34:E34"/>
    <mergeCell ref="F34:H34"/>
    <mergeCell ref="I34:K34"/>
    <mergeCell ref="L34:N34"/>
    <mergeCell ref="O34:Q34"/>
    <mergeCell ref="R34:T34"/>
    <mergeCell ref="U34:W34"/>
    <mergeCell ref="X34:Z34"/>
    <mergeCell ref="AA34:AC34"/>
    <mergeCell ref="AD34:AF34"/>
    <mergeCell ref="AG34:AI34"/>
    <mergeCell ref="AJ34:AL34"/>
    <mergeCell ref="C33:E33"/>
    <mergeCell ref="F33:H33"/>
    <mergeCell ref="I33:K33"/>
    <mergeCell ref="L33:N33"/>
    <mergeCell ref="O33:Q33"/>
    <mergeCell ref="R33:T33"/>
    <mergeCell ref="U33:W33"/>
    <mergeCell ref="X33:Z33"/>
    <mergeCell ref="AA33:AC33"/>
    <mergeCell ref="AD35:AF35"/>
    <mergeCell ref="AG35:AI35"/>
    <mergeCell ref="AJ35:AL35"/>
    <mergeCell ref="C36:E36"/>
    <mergeCell ref="F36:H36"/>
    <mergeCell ref="I36:K36"/>
    <mergeCell ref="L36:N36"/>
    <mergeCell ref="O36:Q36"/>
    <mergeCell ref="R36:T36"/>
    <mergeCell ref="U36:W36"/>
    <mergeCell ref="X36:Z36"/>
    <mergeCell ref="AA36:AC36"/>
    <mergeCell ref="AD36:AF36"/>
    <mergeCell ref="AG36:AI36"/>
    <mergeCell ref="AJ36:AL36"/>
    <mergeCell ref="C35:E35"/>
    <mergeCell ref="F35:H35"/>
    <mergeCell ref="I35:K35"/>
    <mergeCell ref="L35:N35"/>
    <mergeCell ref="O35:Q35"/>
    <mergeCell ref="R35:T35"/>
    <mergeCell ref="U35:W35"/>
    <mergeCell ref="X35:Z35"/>
    <mergeCell ref="AA35:AC35"/>
    <mergeCell ref="AD37:AF37"/>
    <mergeCell ref="AG37:AI37"/>
    <mergeCell ref="AJ37:AL37"/>
    <mergeCell ref="C38:E38"/>
    <mergeCell ref="F38:H38"/>
    <mergeCell ref="I38:K38"/>
    <mergeCell ref="L38:N38"/>
    <mergeCell ref="O38:Q38"/>
    <mergeCell ref="R38:T38"/>
    <mergeCell ref="U38:W38"/>
    <mergeCell ref="X38:Z38"/>
    <mergeCell ref="AA38:AC38"/>
    <mergeCell ref="AD38:AF38"/>
    <mergeCell ref="AG38:AI38"/>
    <mergeCell ref="AJ38:AL38"/>
    <mergeCell ref="C37:E37"/>
    <mergeCell ref="F37:H37"/>
    <mergeCell ref="I37:K37"/>
    <mergeCell ref="L37:N37"/>
    <mergeCell ref="O37:Q37"/>
    <mergeCell ref="R37:T37"/>
    <mergeCell ref="U37:W37"/>
    <mergeCell ref="X37:Z37"/>
    <mergeCell ref="AA37:AC37"/>
    <mergeCell ref="AD39:AF39"/>
    <mergeCell ref="AG39:AI39"/>
    <mergeCell ref="AJ39:AL39"/>
    <mergeCell ref="C40:E40"/>
    <mergeCell ref="F40:H40"/>
    <mergeCell ref="I40:K40"/>
    <mergeCell ref="L40:N40"/>
    <mergeCell ref="O40:Q40"/>
    <mergeCell ref="R40:T40"/>
    <mergeCell ref="U40:W40"/>
    <mergeCell ref="X40:Z40"/>
    <mergeCell ref="AA40:AC40"/>
    <mergeCell ref="AD40:AF40"/>
    <mergeCell ref="AG40:AI40"/>
    <mergeCell ref="AJ40:AL40"/>
    <mergeCell ref="C39:E39"/>
    <mergeCell ref="F39:H39"/>
    <mergeCell ref="I39:K39"/>
    <mergeCell ref="L39:N39"/>
    <mergeCell ref="O39:Q39"/>
    <mergeCell ref="R39:T39"/>
    <mergeCell ref="U39:W39"/>
    <mergeCell ref="X39:Z39"/>
    <mergeCell ref="AA39:AC39"/>
    <mergeCell ref="AD41:AF41"/>
    <mergeCell ref="AG41:AI41"/>
    <mergeCell ref="AJ41:AL41"/>
    <mergeCell ref="C42:E42"/>
    <mergeCell ref="F42:H42"/>
    <mergeCell ref="I42:K42"/>
    <mergeCell ref="L42:N42"/>
    <mergeCell ref="O42:Q42"/>
    <mergeCell ref="R42:T42"/>
    <mergeCell ref="U42:W42"/>
    <mergeCell ref="X42:Z42"/>
    <mergeCell ref="AA42:AC42"/>
    <mergeCell ref="AD42:AF42"/>
    <mergeCell ref="AG42:AI42"/>
    <mergeCell ref="AJ42:AL42"/>
    <mergeCell ref="C41:E41"/>
    <mergeCell ref="F41:H41"/>
    <mergeCell ref="I41:K41"/>
    <mergeCell ref="L41:N41"/>
    <mergeCell ref="O41:Q41"/>
    <mergeCell ref="R41:T41"/>
    <mergeCell ref="U41:W41"/>
    <mergeCell ref="X41:Z41"/>
    <mergeCell ref="AA41:AC41"/>
    <mergeCell ref="AD43:AF43"/>
    <mergeCell ref="AG43:AI43"/>
    <mergeCell ref="AJ43:AL43"/>
    <mergeCell ref="C44:E44"/>
    <mergeCell ref="F44:H44"/>
    <mergeCell ref="I44:K44"/>
    <mergeCell ref="L44:N44"/>
    <mergeCell ref="O44:Q44"/>
    <mergeCell ref="R44:T44"/>
    <mergeCell ref="U44:W44"/>
    <mergeCell ref="X44:Z44"/>
    <mergeCell ref="AA44:AC44"/>
    <mergeCell ref="AD44:AF44"/>
    <mergeCell ref="AG44:AI44"/>
    <mergeCell ref="AJ44:AL44"/>
    <mergeCell ref="C43:E43"/>
    <mergeCell ref="F43:H43"/>
    <mergeCell ref="I43:K43"/>
    <mergeCell ref="L43:N43"/>
    <mergeCell ref="O43:Q43"/>
    <mergeCell ref="R43:T43"/>
    <mergeCell ref="U43:W43"/>
    <mergeCell ref="X43:Z43"/>
    <mergeCell ref="AA43:AC43"/>
    <mergeCell ref="AA54:AD54"/>
    <mergeCell ref="AE54:AH54"/>
    <mergeCell ref="AI54:AL54"/>
    <mergeCell ref="C51:N51"/>
    <mergeCell ref="O51:Z51"/>
    <mergeCell ref="AA51:AL51"/>
    <mergeCell ref="C52:F52"/>
    <mergeCell ref="G52:J52"/>
    <mergeCell ref="K52:N52"/>
    <mergeCell ref="O52:R52"/>
    <mergeCell ref="S52:V52"/>
    <mergeCell ref="W52:Z52"/>
    <mergeCell ref="AA52:AD52"/>
    <mergeCell ref="AE52:AH52"/>
    <mergeCell ref="AI52:AL52"/>
    <mergeCell ref="K60:N60"/>
    <mergeCell ref="O60:R60"/>
    <mergeCell ref="S60:V60"/>
    <mergeCell ref="W60:Z60"/>
    <mergeCell ref="C54:F54"/>
    <mergeCell ref="G54:J54"/>
    <mergeCell ref="K54:N54"/>
    <mergeCell ref="O54:R54"/>
    <mergeCell ref="S54:V54"/>
    <mergeCell ref="W54:Z54"/>
    <mergeCell ref="A5:B6"/>
    <mergeCell ref="A28:B29"/>
    <mergeCell ref="A51:B52"/>
    <mergeCell ref="C63:F63"/>
    <mergeCell ref="G63:J63"/>
    <mergeCell ref="K63:N63"/>
    <mergeCell ref="O63:R63"/>
    <mergeCell ref="S63:V63"/>
    <mergeCell ref="W63:Z63"/>
    <mergeCell ref="C61:F61"/>
    <mergeCell ref="G61:J61"/>
    <mergeCell ref="K61:N61"/>
    <mergeCell ref="O61:R61"/>
    <mergeCell ref="S61:V61"/>
    <mergeCell ref="W61:Z61"/>
    <mergeCell ref="C62:F62"/>
    <mergeCell ref="G62:J62"/>
    <mergeCell ref="K62:N62"/>
    <mergeCell ref="O62:R62"/>
    <mergeCell ref="S62:V62"/>
    <mergeCell ref="W62:Z62"/>
    <mergeCell ref="C59:F59"/>
    <mergeCell ref="G59:J59"/>
    <mergeCell ref="K59:N59"/>
    <mergeCell ref="C66:F66"/>
    <mergeCell ref="C55:AL58"/>
    <mergeCell ref="O66:R66"/>
    <mergeCell ref="K66:N66"/>
    <mergeCell ref="G66:J66"/>
    <mergeCell ref="W66:Z66"/>
    <mergeCell ref="S66:V66"/>
    <mergeCell ref="C65:F65"/>
    <mergeCell ref="G65:J65"/>
    <mergeCell ref="K65:N65"/>
    <mergeCell ref="O65:R65"/>
    <mergeCell ref="S65:V65"/>
    <mergeCell ref="W65:Z65"/>
    <mergeCell ref="C64:F64"/>
    <mergeCell ref="G64:J64"/>
    <mergeCell ref="K64:N64"/>
    <mergeCell ref="O64:R64"/>
    <mergeCell ref="S64:V64"/>
    <mergeCell ref="W64:Z64"/>
    <mergeCell ref="O59:R59"/>
    <mergeCell ref="S59:V59"/>
    <mergeCell ref="W59:Z59"/>
    <mergeCell ref="C60:F60"/>
    <mergeCell ref="G60:J60"/>
  </mergeCells>
  <phoneticPr fontId="2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view="pageBreakPreview" zoomScaleSheetLayoutView="100" workbookViewId="0"/>
  </sheetViews>
  <sheetFormatPr defaultColWidth="9" defaultRowHeight="13.5" x14ac:dyDescent="0.15"/>
  <cols>
    <col min="1" max="1" width="3.25" style="100" customWidth="1"/>
    <col min="2" max="2" width="3.25" style="100" bestFit="1" customWidth="1"/>
    <col min="3" max="11" width="8.375" style="100" customWidth="1"/>
    <col min="12" max="12" width="3.75" style="100" customWidth="1"/>
    <col min="13" max="13" width="4.625" style="100" customWidth="1"/>
    <col min="14" max="16384" width="9" style="100"/>
  </cols>
  <sheetData>
    <row r="1" spans="1:13" ht="14.25" x14ac:dyDescent="0.15">
      <c r="A1" s="80"/>
      <c r="B1" s="80"/>
      <c r="C1" s="80"/>
      <c r="D1" s="80"/>
      <c r="E1" s="80"/>
      <c r="F1" s="80"/>
      <c r="G1" s="80"/>
      <c r="H1" s="80"/>
      <c r="I1" s="80"/>
      <c r="J1" s="102"/>
      <c r="K1" s="102"/>
      <c r="L1" s="102"/>
      <c r="M1" s="125" t="s">
        <v>34</v>
      </c>
    </row>
    <row r="2" spans="1:13" x14ac:dyDescent="0.1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3" ht="14.25" x14ac:dyDescent="0.15">
      <c r="A3" s="126" t="s">
        <v>261</v>
      </c>
      <c r="B3" s="126"/>
      <c r="C3" s="126"/>
      <c r="D3" s="126"/>
      <c r="E3" s="126"/>
      <c r="F3" s="86"/>
      <c r="G3" s="86"/>
      <c r="H3" s="86"/>
      <c r="I3" s="86"/>
      <c r="J3" s="127"/>
      <c r="K3" s="127"/>
      <c r="L3" s="127"/>
      <c r="M3" s="96" t="s">
        <v>75</v>
      </c>
    </row>
    <row r="4" spans="1:13" ht="7.5" customHeight="1" x14ac:dyDescent="0.1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3" x14ac:dyDescent="0.15">
      <c r="A5" s="259" t="s">
        <v>13</v>
      </c>
      <c r="B5" s="260"/>
      <c r="C5" s="249" t="s">
        <v>51</v>
      </c>
      <c r="D5" s="250"/>
      <c r="E5" s="250"/>
      <c r="F5" s="251"/>
      <c r="G5" s="271" t="s">
        <v>52</v>
      </c>
      <c r="H5" s="263"/>
      <c r="I5" s="264"/>
      <c r="J5" s="249" t="s">
        <v>57</v>
      </c>
      <c r="K5" s="250"/>
      <c r="L5" s="250"/>
      <c r="M5" s="250"/>
    </row>
    <row r="6" spans="1:13" x14ac:dyDescent="0.15">
      <c r="A6" s="261"/>
      <c r="B6" s="262"/>
      <c r="C6" s="128" t="s">
        <v>9</v>
      </c>
      <c r="D6" s="128" t="s">
        <v>61</v>
      </c>
      <c r="E6" s="128" t="s">
        <v>63</v>
      </c>
      <c r="F6" s="128" t="s">
        <v>18</v>
      </c>
      <c r="G6" s="128" t="s">
        <v>9</v>
      </c>
      <c r="H6" s="128" t="s">
        <v>65</v>
      </c>
      <c r="I6" s="128" t="s">
        <v>63</v>
      </c>
      <c r="J6" s="128" t="s">
        <v>9</v>
      </c>
      <c r="K6" s="129" t="s">
        <v>67</v>
      </c>
      <c r="L6" s="272" t="s">
        <v>53</v>
      </c>
      <c r="M6" s="273"/>
    </row>
    <row r="7" spans="1:13" ht="7.5" customHeight="1" x14ac:dyDescent="0.15">
      <c r="A7" s="81"/>
      <c r="B7" s="81"/>
      <c r="C7" s="78"/>
      <c r="D7" s="81"/>
      <c r="E7" s="81"/>
      <c r="F7" s="81"/>
      <c r="G7" s="81"/>
      <c r="H7" s="81"/>
      <c r="I7" s="81"/>
      <c r="J7" s="81"/>
      <c r="K7" s="81"/>
      <c r="L7" s="81"/>
      <c r="M7" s="81"/>
    </row>
    <row r="8" spans="1:13" ht="14.25" customHeight="1" x14ac:dyDescent="0.15">
      <c r="A8" s="81" t="s">
        <v>278</v>
      </c>
      <c r="B8" s="81">
        <v>22</v>
      </c>
      <c r="C8" s="92">
        <f t="shared" ref="C8:C16" si="0">SUM(D8:F8)</f>
        <v>4557</v>
      </c>
      <c r="D8" s="91">
        <v>3484</v>
      </c>
      <c r="E8" s="91">
        <v>38</v>
      </c>
      <c r="F8" s="91">
        <v>1035</v>
      </c>
      <c r="G8" s="91">
        <f t="shared" ref="G8:G18" si="1">H8+I8</f>
        <v>235</v>
      </c>
      <c r="H8" s="91">
        <v>38</v>
      </c>
      <c r="I8" s="91">
        <v>197</v>
      </c>
      <c r="J8" s="91">
        <f t="shared" ref="J8:J19" si="2">K8+L8</f>
        <v>908</v>
      </c>
      <c r="K8" s="91">
        <v>317</v>
      </c>
      <c r="L8" s="267">
        <v>591</v>
      </c>
      <c r="M8" s="267"/>
    </row>
    <row r="9" spans="1:13" ht="14.25" customHeight="1" x14ac:dyDescent="0.15">
      <c r="A9" s="81"/>
      <c r="B9" s="81">
        <v>23</v>
      </c>
      <c r="C9" s="92">
        <f t="shared" si="0"/>
        <v>4130</v>
      </c>
      <c r="D9" s="91">
        <v>3237</v>
      </c>
      <c r="E9" s="91">
        <v>35</v>
      </c>
      <c r="F9" s="91">
        <v>858</v>
      </c>
      <c r="G9" s="91">
        <f t="shared" si="1"/>
        <v>185</v>
      </c>
      <c r="H9" s="91">
        <v>29</v>
      </c>
      <c r="I9" s="91">
        <v>156</v>
      </c>
      <c r="J9" s="91">
        <f t="shared" si="2"/>
        <v>1124</v>
      </c>
      <c r="K9" s="91">
        <v>290</v>
      </c>
      <c r="L9" s="267">
        <v>834</v>
      </c>
      <c r="M9" s="267"/>
    </row>
    <row r="10" spans="1:13" ht="14.25" customHeight="1" x14ac:dyDescent="0.15">
      <c r="A10" s="81"/>
      <c r="B10" s="81">
        <v>24</v>
      </c>
      <c r="C10" s="92">
        <f t="shared" si="0"/>
        <v>3734</v>
      </c>
      <c r="D10" s="91">
        <v>2868</v>
      </c>
      <c r="E10" s="91">
        <v>32</v>
      </c>
      <c r="F10" s="91">
        <v>834</v>
      </c>
      <c r="G10" s="91">
        <f t="shared" si="1"/>
        <v>141</v>
      </c>
      <c r="H10" s="91">
        <v>22</v>
      </c>
      <c r="I10" s="91">
        <v>119</v>
      </c>
      <c r="J10" s="91">
        <f t="shared" si="2"/>
        <v>908</v>
      </c>
      <c r="K10" s="91">
        <v>266</v>
      </c>
      <c r="L10" s="274">
        <v>642</v>
      </c>
      <c r="M10" s="274"/>
    </row>
    <row r="11" spans="1:13" ht="14.25" customHeight="1" x14ac:dyDescent="0.15">
      <c r="A11" s="81"/>
      <c r="B11" s="81">
        <v>25</v>
      </c>
      <c r="C11" s="92">
        <f t="shared" si="0"/>
        <v>3431</v>
      </c>
      <c r="D11" s="91">
        <v>2620</v>
      </c>
      <c r="E11" s="91">
        <v>26</v>
      </c>
      <c r="F11" s="91">
        <v>785</v>
      </c>
      <c r="G11" s="91">
        <f t="shared" si="1"/>
        <v>124</v>
      </c>
      <c r="H11" s="91">
        <v>21</v>
      </c>
      <c r="I11" s="91">
        <v>103</v>
      </c>
      <c r="J11" s="91">
        <f t="shared" si="2"/>
        <v>917</v>
      </c>
      <c r="K11" s="91">
        <v>276</v>
      </c>
      <c r="L11" s="267">
        <v>641</v>
      </c>
      <c r="M11" s="267"/>
    </row>
    <row r="12" spans="1:13" ht="14.25" customHeight="1" x14ac:dyDescent="0.15">
      <c r="A12" s="81"/>
      <c r="B12" s="81">
        <v>26</v>
      </c>
      <c r="C12" s="92">
        <f t="shared" si="0"/>
        <v>3259</v>
      </c>
      <c r="D12" s="91">
        <v>2489</v>
      </c>
      <c r="E12" s="91">
        <v>18</v>
      </c>
      <c r="F12" s="91">
        <v>752</v>
      </c>
      <c r="G12" s="91">
        <f t="shared" si="1"/>
        <v>120</v>
      </c>
      <c r="H12" s="91">
        <v>17</v>
      </c>
      <c r="I12" s="91">
        <v>103</v>
      </c>
      <c r="J12" s="91">
        <f t="shared" si="2"/>
        <v>837</v>
      </c>
      <c r="K12" s="91">
        <v>279</v>
      </c>
      <c r="L12" s="267">
        <v>558</v>
      </c>
      <c r="M12" s="267"/>
    </row>
    <row r="13" spans="1:13" ht="14.25" customHeight="1" x14ac:dyDescent="0.15">
      <c r="A13" s="81"/>
      <c r="B13" s="81">
        <v>27</v>
      </c>
      <c r="C13" s="92">
        <f t="shared" si="0"/>
        <v>3048</v>
      </c>
      <c r="D13" s="91">
        <v>2302</v>
      </c>
      <c r="E13" s="91">
        <v>17</v>
      </c>
      <c r="F13" s="91">
        <v>729</v>
      </c>
      <c r="G13" s="91">
        <f t="shared" si="1"/>
        <v>116</v>
      </c>
      <c r="H13" s="91">
        <v>7</v>
      </c>
      <c r="I13" s="91">
        <v>109</v>
      </c>
      <c r="J13" s="91">
        <f t="shared" si="2"/>
        <v>730</v>
      </c>
      <c r="K13" s="91">
        <v>262</v>
      </c>
      <c r="L13" s="267">
        <v>468</v>
      </c>
      <c r="M13" s="267"/>
    </row>
    <row r="14" spans="1:13" ht="14.25" customHeight="1" x14ac:dyDescent="0.15">
      <c r="A14" s="81"/>
      <c r="B14" s="81">
        <v>28</v>
      </c>
      <c r="C14" s="92">
        <f t="shared" si="0"/>
        <v>2795</v>
      </c>
      <c r="D14" s="91">
        <v>2101</v>
      </c>
      <c r="E14" s="91">
        <v>18</v>
      </c>
      <c r="F14" s="91">
        <v>676</v>
      </c>
      <c r="G14" s="91">
        <f t="shared" si="1"/>
        <v>102</v>
      </c>
      <c r="H14" s="91">
        <v>7</v>
      </c>
      <c r="I14" s="91">
        <v>95</v>
      </c>
      <c r="J14" s="91">
        <f t="shared" si="2"/>
        <v>715</v>
      </c>
      <c r="K14" s="91">
        <v>254</v>
      </c>
      <c r="L14" s="267">
        <v>461</v>
      </c>
      <c r="M14" s="267"/>
    </row>
    <row r="15" spans="1:13" ht="14.25" customHeight="1" x14ac:dyDescent="0.15">
      <c r="A15" s="81"/>
      <c r="B15" s="81">
        <v>29</v>
      </c>
      <c r="C15" s="92">
        <f t="shared" si="0"/>
        <v>2658</v>
      </c>
      <c r="D15" s="91">
        <v>1978</v>
      </c>
      <c r="E15" s="91">
        <v>18</v>
      </c>
      <c r="F15" s="91">
        <v>662</v>
      </c>
      <c r="G15" s="91">
        <f t="shared" si="1"/>
        <v>96</v>
      </c>
      <c r="H15" s="91">
        <v>5</v>
      </c>
      <c r="I15" s="91">
        <v>91</v>
      </c>
      <c r="J15" s="91">
        <f t="shared" si="2"/>
        <v>721</v>
      </c>
      <c r="K15" s="91">
        <v>246</v>
      </c>
      <c r="L15" s="267">
        <v>475</v>
      </c>
      <c r="M15" s="267"/>
    </row>
    <row r="16" spans="1:13" ht="14.25" customHeight="1" x14ac:dyDescent="0.15">
      <c r="A16" s="81"/>
      <c r="B16" s="81">
        <v>30</v>
      </c>
      <c r="C16" s="92">
        <f t="shared" si="0"/>
        <v>2561</v>
      </c>
      <c r="D16" s="91">
        <v>1890</v>
      </c>
      <c r="E16" s="91">
        <v>15</v>
      </c>
      <c r="F16" s="91">
        <v>656</v>
      </c>
      <c r="G16" s="91">
        <f t="shared" si="1"/>
        <v>94</v>
      </c>
      <c r="H16" s="91">
        <v>5</v>
      </c>
      <c r="I16" s="91">
        <v>89</v>
      </c>
      <c r="J16" s="91">
        <f t="shared" si="2"/>
        <v>635</v>
      </c>
      <c r="K16" s="91">
        <v>250</v>
      </c>
      <c r="L16" s="267">
        <v>385</v>
      </c>
      <c r="M16" s="267"/>
    </row>
    <row r="17" spans="1:15" ht="14.25" customHeight="1" x14ac:dyDescent="0.15">
      <c r="A17" s="81" t="s">
        <v>313</v>
      </c>
      <c r="B17" s="93" t="s">
        <v>314</v>
      </c>
      <c r="C17" s="92">
        <f>D17+E17+F17</f>
        <v>2453</v>
      </c>
      <c r="D17" s="91">
        <v>1797</v>
      </c>
      <c r="E17" s="91">
        <v>14</v>
      </c>
      <c r="F17" s="91">
        <v>642</v>
      </c>
      <c r="G17" s="91">
        <f t="shared" si="1"/>
        <v>87</v>
      </c>
      <c r="H17" s="91">
        <v>5</v>
      </c>
      <c r="I17" s="91">
        <v>82</v>
      </c>
      <c r="J17" s="91">
        <f t="shared" si="2"/>
        <v>441</v>
      </c>
      <c r="K17" s="91">
        <v>244</v>
      </c>
      <c r="L17" s="267">
        <v>197</v>
      </c>
      <c r="M17" s="267"/>
    </row>
    <row r="18" spans="1:15" ht="14.25" customHeight="1" x14ac:dyDescent="0.15">
      <c r="B18" s="81">
        <v>2</v>
      </c>
      <c r="C18" s="92">
        <f>D18+E18+F18</f>
        <v>2443</v>
      </c>
      <c r="D18" s="91">
        <v>1834</v>
      </c>
      <c r="E18" s="91">
        <v>13</v>
      </c>
      <c r="F18" s="91">
        <v>596</v>
      </c>
      <c r="G18" s="91">
        <f t="shared" si="1"/>
        <v>74</v>
      </c>
      <c r="H18" s="91">
        <v>4</v>
      </c>
      <c r="I18" s="91">
        <v>70</v>
      </c>
      <c r="J18" s="91">
        <f t="shared" si="2"/>
        <v>452</v>
      </c>
      <c r="K18" s="91">
        <v>248</v>
      </c>
      <c r="L18" s="267">
        <v>204</v>
      </c>
      <c r="M18" s="267"/>
    </row>
    <row r="19" spans="1:15" ht="14.25" customHeight="1" x14ac:dyDescent="0.15">
      <c r="B19" s="81">
        <v>3</v>
      </c>
      <c r="C19" s="92">
        <v>2351</v>
      </c>
      <c r="D19" s="91">
        <v>1775</v>
      </c>
      <c r="E19" s="91">
        <v>18</v>
      </c>
      <c r="F19" s="91">
        <v>558</v>
      </c>
      <c r="G19" s="91">
        <v>75</v>
      </c>
      <c r="H19" s="91">
        <v>4</v>
      </c>
      <c r="I19" s="91">
        <v>71</v>
      </c>
      <c r="J19" s="91">
        <f t="shared" si="2"/>
        <v>482</v>
      </c>
      <c r="K19" s="91">
        <v>248</v>
      </c>
      <c r="L19" s="220">
        <v>234</v>
      </c>
      <c r="M19" s="220"/>
    </row>
    <row r="20" spans="1:15" ht="14.25" customHeight="1" x14ac:dyDescent="0.15">
      <c r="A20" s="81"/>
      <c r="B20" s="81">
        <v>4</v>
      </c>
      <c r="C20" s="92">
        <v>2253</v>
      </c>
      <c r="D20" s="91">
        <v>1723</v>
      </c>
      <c r="E20" s="91">
        <v>20</v>
      </c>
      <c r="F20" s="91">
        <v>510</v>
      </c>
      <c r="G20" s="91">
        <v>70</v>
      </c>
      <c r="H20" s="91">
        <v>4</v>
      </c>
      <c r="I20" s="91">
        <v>66</v>
      </c>
      <c r="J20" s="91">
        <v>472</v>
      </c>
      <c r="K20" s="91">
        <v>251</v>
      </c>
      <c r="L20" s="220">
        <v>221</v>
      </c>
      <c r="M20" s="220"/>
    </row>
    <row r="21" spans="1:15" ht="6.75" customHeight="1" x14ac:dyDescent="0.15">
      <c r="A21" s="87"/>
      <c r="B21" s="87"/>
      <c r="C21" s="89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5" ht="6.75" customHeight="1" x14ac:dyDescent="0.15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5" x14ac:dyDescent="0.15">
      <c r="A23" s="80" t="s">
        <v>297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5" s="130" customFormat="1" x14ac:dyDescent="0.15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</row>
    <row r="25" spans="1:15" s="130" customFormat="1" ht="14.25" x14ac:dyDescent="0.15">
      <c r="A25" s="126" t="s">
        <v>68</v>
      </c>
      <c r="B25" s="126"/>
      <c r="C25" s="103"/>
      <c r="D25" s="103"/>
      <c r="E25" s="103"/>
      <c r="F25" s="86"/>
      <c r="G25" s="86"/>
      <c r="H25" s="86"/>
      <c r="I25" s="86"/>
      <c r="J25" s="127"/>
      <c r="K25" s="127"/>
      <c r="L25" s="127"/>
      <c r="M25" s="96" t="s">
        <v>262</v>
      </c>
    </row>
    <row r="26" spans="1:15" ht="6.75" customHeight="1" x14ac:dyDescent="0.15">
      <c r="A26" s="80"/>
      <c r="B26" s="80"/>
      <c r="C26" s="80"/>
      <c r="D26" s="80"/>
      <c r="E26" s="80"/>
      <c r="F26" s="80"/>
      <c r="G26" s="80"/>
      <c r="H26" s="80"/>
      <c r="I26" s="87"/>
      <c r="J26" s="87"/>
      <c r="K26" s="80"/>
      <c r="L26" s="80"/>
      <c r="M26" s="80"/>
    </row>
    <row r="27" spans="1:15" x14ac:dyDescent="0.15">
      <c r="A27" s="259" t="s">
        <v>13</v>
      </c>
      <c r="B27" s="260"/>
      <c r="C27" s="249" t="s">
        <v>69</v>
      </c>
      <c r="D27" s="250"/>
      <c r="E27" s="251"/>
      <c r="F27" s="249" t="s">
        <v>35</v>
      </c>
      <c r="G27" s="250"/>
      <c r="H27" s="251"/>
      <c r="I27" s="249" t="s">
        <v>54</v>
      </c>
      <c r="J27" s="251"/>
      <c r="K27" s="249" t="s">
        <v>70</v>
      </c>
      <c r="L27" s="250"/>
      <c r="M27" s="250"/>
      <c r="N27" s="119"/>
      <c r="O27" s="119"/>
    </row>
    <row r="28" spans="1:15" x14ac:dyDescent="0.15">
      <c r="A28" s="261"/>
      <c r="B28" s="262"/>
      <c r="C28" s="128" t="s">
        <v>2</v>
      </c>
      <c r="D28" s="268" t="s">
        <v>3</v>
      </c>
      <c r="E28" s="269"/>
      <c r="F28" s="128" t="s">
        <v>2</v>
      </c>
      <c r="G28" s="268" t="s">
        <v>3</v>
      </c>
      <c r="H28" s="269"/>
      <c r="I28" s="128" t="s">
        <v>2</v>
      </c>
      <c r="J28" s="128" t="s">
        <v>3</v>
      </c>
      <c r="K28" s="131" t="s">
        <v>2</v>
      </c>
      <c r="L28" s="268" t="s">
        <v>3</v>
      </c>
      <c r="M28" s="270"/>
      <c r="N28" s="132"/>
      <c r="O28" s="132"/>
    </row>
    <row r="29" spans="1:15" ht="6" customHeight="1" x14ac:dyDescent="0.15">
      <c r="A29" s="81"/>
      <c r="B29" s="81"/>
      <c r="C29" s="78"/>
      <c r="D29" s="107"/>
      <c r="E29" s="81"/>
      <c r="F29" s="81"/>
      <c r="G29" s="81"/>
      <c r="H29" s="81"/>
      <c r="I29" s="81"/>
      <c r="J29" s="81"/>
      <c r="K29" s="81"/>
      <c r="L29" s="81"/>
      <c r="M29" s="81"/>
    </row>
    <row r="30" spans="1:15" ht="14.25" customHeight="1" x14ac:dyDescent="0.15">
      <c r="A30" s="81" t="s">
        <v>278</v>
      </c>
      <c r="B30" s="81">
        <v>22</v>
      </c>
      <c r="C30" s="92">
        <f t="shared" ref="C30:C40" si="3">F30+I30+K30</f>
        <v>8403</v>
      </c>
      <c r="D30" s="265">
        <f t="shared" ref="D30:D40" si="4">G30+J30+L30</f>
        <v>5914162</v>
      </c>
      <c r="E30" s="265"/>
      <c r="F30" s="91">
        <v>7699</v>
      </c>
      <c r="G30" s="267">
        <v>5290433</v>
      </c>
      <c r="H30" s="267"/>
      <c r="I30" s="95">
        <v>611</v>
      </c>
      <c r="J30" s="91">
        <v>554235</v>
      </c>
      <c r="K30" s="95">
        <v>93</v>
      </c>
      <c r="L30" s="267">
        <v>69494</v>
      </c>
      <c r="M30" s="267"/>
      <c r="N30" s="122"/>
      <c r="O30" s="122"/>
    </row>
    <row r="31" spans="1:15" ht="14.25" customHeight="1" x14ac:dyDescent="0.15">
      <c r="A31" s="81"/>
      <c r="B31" s="81">
        <v>23</v>
      </c>
      <c r="C31" s="92">
        <f t="shared" si="3"/>
        <v>7961</v>
      </c>
      <c r="D31" s="265">
        <f t="shared" si="4"/>
        <v>5611351</v>
      </c>
      <c r="E31" s="265"/>
      <c r="F31" s="91">
        <v>7117</v>
      </c>
      <c r="G31" s="267">
        <v>4903289</v>
      </c>
      <c r="H31" s="267"/>
      <c r="I31" s="95">
        <v>574</v>
      </c>
      <c r="J31" s="91">
        <v>519260</v>
      </c>
      <c r="K31" s="95">
        <v>270</v>
      </c>
      <c r="L31" s="267">
        <v>188802</v>
      </c>
      <c r="M31" s="267"/>
      <c r="N31" s="122"/>
      <c r="O31" s="122"/>
    </row>
    <row r="32" spans="1:15" ht="14.25" customHeight="1" x14ac:dyDescent="0.15">
      <c r="A32" s="81"/>
      <c r="B32" s="81">
        <v>24</v>
      </c>
      <c r="C32" s="92">
        <f t="shared" si="3"/>
        <v>7970</v>
      </c>
      <c r="D32" s="265">
        <f t="shared" si="4"/>
        <v>5640306</v>
      </c>
      <c r="E32" s="265"/>
      <c r="F32" s="91">
        <v>7140</v>
      </c>
      <c r="G32" s="267">
        <v>4947863</v>
      </c>
      <c r="H32" s="267"/>
      <c r="I32" s="95">
        <v>564</v>
      </c>
      <c r="J32" s="91">
        <v>507789</v>
      </c>
      <c r="K32" s="95">
        <v>266</v>
      </c>
      <c r="L32" s="267">
        <v>184654</v>
      </c>
      <c r="M32" s="267"/>
      <c r="N32" s="122"/>
      <c r="O32" s="122"/>
    </row>
    <row r="33" spans="1:15" ht="14.25" customHeight="1" x14ac:dyDescent="0.15">
      <c r="A33" s="81"/>
      <c r="B33" s="81">
        <v>25</v>
      </c>
      <c r="C33" s="92">
        <f t="shared" si="3"/>
        <v>8048</v>
      </c>
      <c r="D33" s="265">
        <f t="shared" si="4"/>
        <v>5733441</v>
      </c>
      <c r="E33" s="265"/>
      <c r="F33" s="91">
        <v>7245</v>
      </c>
      <c r="G33" s="267">
        <v>5060833</v>
      </c>
      <c r="H33" s="267"/>
      <c r="I33" s="95">
        <v>578</v>
      </c>
      <c r="J33" s="91">
        <v>518766</v>
      </c>
      <c r="K33" s="95">
        <v>225</v>
      </c>
      <c r="L33" s="267">
        <v>153842</v>
      </c>
      <c r="M33" s="267"/>
      <c r="N33" s="122"/>
      <c r="O33" s="122"/>
    </row>
    <row r="34" spans="1:15" ht="14.25" customHeight="1" x14ac:dyDescent="0.15">
      <c r="A34" s="81"/>
      <c r="B34" s="81">
        <v>26</v>
      </c>
      <c r="C34" s="92">
        <f t="shared" si="3"/>
        <v>8136</v>
      </c>
      <c r="D34" s="265">
        <f t="shared" si="4"/>
        <v>5753208</v>
      </c>
      <c r="E34" s="265"/>
      <c r="F34" s="91">
        <v>7357</v>
      </c>
      <c r="G34" s="267">
        <v>5105729</v>
      </c>
      <c r="H34" s="267"/>
      <c r="I34" s="95">
        <v>573</v>
      </c>
      <c r="J34" s="91">
        <v>504971</v>
      </c>
      <c r="K34" s="95">
        <v>206</v>
      </c>
      <c r="L34" s="267">
        <v>142508</v>
      </c>
      <c r="M34" s="267"/>
      <c r="N34" s="122"/>
      <c r="O34" s="122"/>
    </row>
    <row r="35" spans="1:15" ht="14.25" customHeight="1" x14ac:dyDescent="0.15">
      <c r="A35" s="81"/>
      <c r="B35" s="81">
        <v>27</v>
      </c>
      <c r="C35" s="92">
        <f t="shared" si="3"/>
        <v>8122</v>
      </c>
      <c r="D35" s="265">
        <f t="shared" si="4"/>
        <v>5836791</v>
      </c>
      <c r="E35" s="265"/>
      <c r="F35" s="91">
        <v>7383</v>
      </c>
      <c r="G35" s="267">
        <v>5215738</v>
      </c>
      <c r="H35" s="267"/>
      <c r="I35" s="95">
        <v>559</v>
      </c>
      <c r="J35" s="91">
        <v>495603</v>
      </c>
      <c r="K35" s="95">
        <v>180</v>
      </c>
      <c r="L35" s="267">
        <v>125450</v>
      </c>
      <c r="M35" s="267"/>
      <c r="N35" s="122"/>
      <c r="O35" s="122"/>
    </row>
    <row r="36" spans="1:15" ht="14.25" customHeight="1" x14ac:dyDescent="0.15">
      <c r="A36" s="81"/>
      <c r="B36" s="81">
        <v>28</v>
      </c>
      <c r="C36" s="92">
        <f t="shared" si="3"/>
        <v>8135</v>
      </c>
      <c r="D36" s="265">
        <f t="shared" si="4"/>
        <v>5885194</v>
      </c>
      <c r="E36" s="265"/>
      <c r="F36" s="91">
        <v>7417</v>
      </c>
      <c r="G36" s="267">
        <v>5279682</v>
      </c>
      <c r="H36" s="267"/>
      <c r="I36" s="95">
        <v>558</v>
      </c>
      <c r="J36" s="91">
        <v>493914</v>
      </c>
      <c r="K36" s="95">
        <v>160</v>
      </c>
      <c r="L36" s="267">
        <v>111598</v>
      </c>
      <c r="M36" s="267"/>
      <c r="N36" s="122"/>
      <c r="O36" s="122"/>
    </row>
    <row r="37" spans="1:15" ht="14.25" customHeight="1" x14ac:dyDescent="0.15">
      <c r="A37" s="81"/>
      <c r="B37" s="81">
        <v>29</v>
      </c>
      <c r="C37" s="92">
        <f t="shared" si="3"/>
        <v>8199</v>
      </c>
      <c r="D37" s="265">
        <f t="shared" si="4"/>
        <v>5947309</v>
      </c>
      <c r="E37" s="265"/>
      <c r="F37" s="91">
        <v>7490</v>
      </c>
      <c r="G37" s="267">
        <v>5351116</v>
      </c>
      <c r="H37" s="267"/>
      <c r="I37" s="95">
        <v>555</v>
      </c>
      <c r="J37" s="91">
        <v>488820</v>
      </c>
      <c r="K37" s="95">
        <v>154</v>
      </c>
      <c r="L37" s="267">
        <v>107373</v>
      </c>
      <c r="M37" s="267"/>
      <c r="N37" s="122"/>
      <c r="O37" s="122"/>
    </row>
    <row r="38" spans="1:15" ht="14.25" customHeight="1" x14ac:dyDescent="0.15">
      <c r="A38" s="81"/>
      <c r="B38" s="81">
        <v>30</v>
      </c>
      <c r="C38" s="92">
        <f t="shared" si="3"/>
        <v>8209</v>
      </c>
      <c r="D38" s="265">
        <f t="shared" si="4"/>
        <v>5978226</v>
      </c>
      <c r="E38" s="265"/>
      <c r="F38" s="91">
        <v>7529</v>
      </c>
      <c r="G38" s="267">
        <v>5406124</v>
      </c>
      <c r="H38" s="267"/>
      <c r="I38" s="95">
        <v>550</v>
      </c>
      <c r="J38" s="91">
        <v>481660</v>
      </c>
      <c r="K38" s="95">
        <v>130</v>
      </c>
      <c r="L38" s="267">
        <v>90442</v>
      </c>
      <c r="M38" s="267"/>
      <c r="N38" s="122"/>
      <c r="O38" s="122"/>
    </row>
    <row r="39" spans="1:15" ht="14.25" customHeight="1" x14ac:dyDescent="0.15">
      <c r="A39" s="81" t="s">
        <v>90</v>
      </c>
      <c r="B39" s="93" t="s">
        <v>317</v>
      </c>
      <c r="C39" s="92">
        <f t="shared" si="3"/>
        <v>8176</v>
      </c>
      <c r="D39" s="265">
        <f t="shared" si="4"/>
        <v>5979335</v>
      </c>
      <c r="E39" s="265"/>
      <c r="F39" s="91">
        <v>7521</v>
      </c>
      <c r="G39" s="267">
        <v>5427966</v>
      </c>
      <c r="H39" s="267"/>
      <c r="I39" s="95">
        <v>543</v>
      </c>
      <c r="J39" s="91">
        <v>474129</v>
      </c>
      <c r="K39" s="95">
        <v>112</v>
      </c>
      <c r="L39" s="267">
        <v>77240</v>
      </c>
      <c r="M39" s="267"/>
      <c r="N39" s="122"/>
      <c r="O39" s="122"/>
    </row>
    <row r="40" spans="1:15" ht="14.25" customHeight="1" x14ac:dyDescent="0.15">
      <c r="B40" s="81">
        <v>2</v>
      </c>
      <c r="C40" s="92">
        <f t="shared" si="3"/>
        <v>7836</v>
      </c>
      <c r="D40" s="265">
        <f t="shared" si="4"/>
        <v>5791469</v>
      </c>
      <c r="E40" s="265"/>
      <c r="F40" s="91">
        <v>7216</v>
      </c>
      <c r="G40" s="267">
        <v>5268772</v>
      </c>
      <c r="H40" s="267"/>
      <c r="I40" s="95">
        <v>520</v>
      </c>
      <c r="J40" s="91">
        <v>452401</v>
      </c>
      <c r="K40" s="95">
        <v>100</v>
      </c>
      <c r="L40" s="267">
        <v>70296</v>
      </c>
      <c r="M40" s="267"/>
      <c r="N40" s="122"/>
      <c r="O40" s="122"/>
    </row>
    <row r="41" spans="1:15" ht="14.25" customHeight="1" x14ac:dyDescent="0.15">
      <c r="B41" s="81">
        <v>3</v>
      </c>
      <c r="C41" s="92">
        <v>7829</v>
      </c>
      <c r="D41" s="265">
        <v>5801441</v>
      </c>
      <c r="E41" s="265"/>
      <c r="F41" s="91">
        <v>7222</v>
      </c>
      <c r="G41" s="220">
        <v>5288996</v>
      </c>
      <c r="H41" s="220"/>
      <c r="I41" s="95">
        <v>514</v>
      </c>
      <c r="J41" s="91">
        <v>446531</v>
      </c>
      <c r="K41" s="95">
        <v>93</v>
      </c>
      <c r="L41" s="220">
        <v>65914</v>
      </c>
      <c r="M41" s="220"/>
      <c r="N41" s="122"/>
      <c r="O41" s="122"/>
    </row>
    <row r="42" spans="1:15" ht="14.25" customHeight="1" x14ac:dyDescent="0.15">
      <c r="A42" s="81"/>
      <c r="B42" s="81">
        <v>4</v>
      </c>
      <c r="C42" s="92">
        <v>7740</v>
      </c>
      <c r="D42" s="266">
        <v>5734711</v>
      </c>
      <c r="E42" s="266"/>
      <c r="F42" s="91">
        <v>7159</v>
      </c>
      <c r="G42" s="220">
        <v>5241808</v>
      </c>
      <c r="H42" s="220"/>
      <c r="I42" s="95">
        <v>515</v>
      </c>
      <c r="J42" s="91">
        <v>444729</v>
      </c>
      <c r="K42" s="95">
        <v>66</v>
      </c>
      <c r="L42" s="220">
        <v>48174</v>
      </c>
      <c r="M42" s="220"/>
      <c r="N42" s="133"/>
      <c r="O42" s="133"/>
    </row>
    <row r="43" spans="1:15" ht="8.25" customHeight="1" x14ac:dyDescent="0.15">
      <c r="A43" s="111"/>
      <c r="B43" s="111"/>
      <c r="C43" s="113"/>
      <c r="D43" s="111"/>
      <c r="E43" s="111"/>
      <c r="F43" s="111"/>
      <c r="G43" s="111"/>
      <c r="H43" s="111"/>
      <c r="I43" s="111"/>
      <c r="J43" s="111"/>
      <c r="K43" s="111"/>
      <c r="L43" s="111"/>
      <c r="M43" s="111"/>
    </row>
    <row r="44" spans="1:15" ht="8.25" customHeight="1" x14ac:dyDescent="0.15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</row>
    <row r="45" spans="1:15" x14ac:dyDescent="0.15">
      <c r="A45" s="80" t="s">
        <v>298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</row>
    <row r="46" spans="1:15" x14ac:dyDescent="0.15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</row>
    <row r="47" spans="1:15" ht="14.25" x14ac:dyDescent="0.15">
      <c r="A47" s="134" t="s">
        <v>46</v>
      </c>
      <c r="B47" s="134"/>
      <c r="C47" s="135"/>
      <c r="D47" s="135"/>
      <c r="E47" s="135"/>
      <c r="F47" s="80"/>
      <c r="G47" s="80"/>
      <c r="H47" s="80"/>
      <c r="I47" s="80"/>
      <c r="J47" s="80"/>
      <c r="K47" s="102"/>
      <c r="L47" s="97" t="s">
        <v>218</v>
      </c>
      <c r="M47" s="80"/>
    </row>
    <row r="48" spans="1:15" ht="8.25" customHeight="1" x14ac:dyDescent="0.15">
      <c r="A48" s="8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6"/>
    </row>
    <row r="49" spans="1:14" x14ac:dyDescent="0.15">
      <c r="A49" s="263" t="s">
        <v>13</v>
      </c>
      <c r="B49" s="264"/>
      <c r="C49" s="249" t="s">
        <v>9</v>
      </c>
      <c r="D49" s="251"/>
      <c r="E49" s="136" t="s">
        <v>21</v>
      </c>
      <c r="F49" s="131" t="s">
        <v>71</v>
      </c>
      <c r="G49" s="131" t="s">
        <v>56</v>
      </c>
      <c r="H49" s="137" t="s">
        <v>72</v>
      </c>
      <c r="I49" s="131" t="s">
        <v>73</v>
      </c>
      <c r="J49" s="137" t="s">
        <v>74</v>
      </c>
      <c r="K49" s="249" t="s">
        <v>76</v>
      </c>
      <c r="L49" s="250"/>
      <c r="M49" s="86"/>
    </row>
    <row r="50" spans="1:14" ht="7.5" customHeight="1" x14ac:dyDescent="0.15">
      <c r="A50" s="81"/>
      <c r="B50" s="81"/>
      <c r="C50" s="78"/>
      <c r="D50" s="107"/>
      <c r="E50" s="107"/>
      <c r="F50" s="81"/>
      <c r="G50" s="81"/>
      <c r="H50" s="81"/>
      <c r="I50" s="81"/>
      <c r="J50" s="81"/>
      <c r="K50" s="81"/>
      <c r="L50" s="81"/>
      <c r="M50" s="86"/>
    </row>
    <row r="51" spans="1:14" ht="14.25" customHeight="1" x14ac:dyDescent="0.15">
      <c r="A51" s="81" t="s">
        <v>278</v>
      </c>
      <c r="B51" s="81">
        <v>23</v>
      </c>
      <c r="C51" s="246">
        <f t="shared" ref="C51:C59" si="5">SUM(E51:L51)</f>
        <v>42410</v>
      </c>
      <c r="D51" s="220"/>
      <c r="E51" s="91">
        <v>23597</v>
      </c>
      <c r="F51" s="91">
        <v>4884</v>
      </c>
      <c r="G51" s="91">
        <v>2119</v>
      </c>
      <c r="H51" s="95" t="s">
        <v>20</v>
      </c>
      <c r="I51" s="91">
        <v>3025</v>
      </c>
      <c r="J51" s="95">
        <v>8595</v>
      </c>
      <c r="K51" s="91"/>
      <c r="L51" s="91">
        <v>190</v>
      </c>
      <c r="M51" s="138"/>
      <c r="N51" s="122"/>
    </row>
    <row r="52" spans="1:14" ht="14.25" customHeight="1" x14ac:dyDescent="0.15">
      <c r="A52" s="81"/>
      <c r="B52" s="81">
        <v>24</v>
      </c>
      <c r="C52" s="246">
        <f t="shared" si="5"/>
        <v>56939</v>
      </c>
      <c r="D52" s="220"/>
      <c r="E52" s="91">
        <v>30839</v>
      </c>
      <c r="F52" s="91">
        <v>5334</v>
      </c>
      <c r="G52" s="91">
        <v>2979</v>
      </c>
      <c r="H52" s="95" t="s">
        <v>20</v>
      </c>
      <c r="I52" s="91">
        <v>4469</v>
      </c>
      <c r="J52" s="95">
        <v>13033</v>
      </c>
      <c r="K52" s="91"/>
      <c r="L52" s="91">
        <v>285</v>
      </c>
      <c r="M52" s="138"/>
      <c r="N52" s="122"/>
    </row>
    <row r="53" spans="1:14" ht="14.25" customHeight="1" x14ac:dyDescent="0.15">
      <c r="A53" s="81"/>
      <c r="B53" s="81">
        <v>25</v>
      </c>
      <c r="C53" s="246">
        <f t="shared" si="5"/>
        <v>46986</v>
      </c>
      <c r="D53" s="220"/>
      <c r="E53" s="91">
        <v>27933</v>
      </c>
      <c r="F53" s="91">
        <v>4479</v>
      </c>
      <c r="G53" s="91">
        <v>2968</v>
      </c>
      <c r="H53" s="95">
        <v>244</v>
      </c>
      <c r="I53" s="91">
        <v>4397</v>
      </c>
      <c r="J53" s="95">
        <v>6589</v>
      </c>
      <c r="K53" s="91"/>
      <c r="L53" s="91">
        <v>376</v>
      </c>
      <c r="M53" s="138"/>
      <c r="N53" s="122"/>
    </row>
    <row r="54" spans="1:14" ht="14.25" customHeight="1" x14ac:dyDescent="0.15">
      <c r="A54" s="81"/>
      <c r="B54" s="81">
        <v>26</v>
      </c>
      <c r="C54" s="246">
        <f t="shared" si="5"/>
        <v>44614</v>
      </c>
      <c r="D54" s="220"/>
      <c r="E54" s="91">
        <v>26227</v>
      </c>
      <c r="F54" s="91">
        <v>4358</v>
      </c>
      <c r="G54" s="91">
        <v>3280</v>
      </c>
      <c r="H54" s="91">
        <v>142</v>
      </c>
      <c r="I54" s="91">
        <v>4131</v>
      </c>
      <c r="J54" s="95">
        <v>5905</v>
      </c>
      <c r="K54" s="91"/>
      <c r="L54" s="91">
        <v>571</v>
      </c>
      <c r="M54" s="138"/>
      <c r="N54" s="122"/>
    </row>
    <row r="55" spans="1:14" ht="14.25" customHeight="1" x14ac:dyDescent="0.15">
      <c r="A55" s="81"/>
      <c r="B55" s="81">
        <v>27</v>
      </c>
      <c r="C55" s="246">
        <f t="shared" si="5"/>
        <v>41084</v>
      </c>
      <c r="D55" s="220"/>
      <c r="E55" s="91">
        <v>24212</v>
      </c>
      <c r="F55" s="91">
        <v>3933</v>
      </c>
      <c r="G55" s="91">
        <v>2913</v>
      </c>
      <c r="H55" s="91">
        <v>88</v>
      </c>
      <c r="I55" s="91">
        <v>3760</v>
      </c>
      <c r="J55" s="95">
        <v>5525</v>
      </c>
      <c r="K55" s="91"/>
      <c r="L55" s="91">
        <v>653</v>
      </c>
      <c r="M55" s="138"/>
      <c r="N55" s="122"/>
    </row>
    <row r="56" spans="1:14" ht="14.25" customHeight="1" x14ac:dyDescent="0.15">
      <c r="A56" s="81"/>
      <c r="B56" s="81">
        <v>28</v>
      </c>
      <c r="C56" s="246">
        <f t="shared" si="5"/>
        <v>42996</v>
      </c>
      <c r="D56" s="220"/>
      <c r="E56" s="91">
        <v>21798</v>
      </c>
      <c r="F56" s="91">
        <v>4330</v>
      </c>
      <c r="G56" s="91">
        <v>3685</v>
      </c>
      <c r="H56" s="91">
        <v>80</v>
      </c>
      <c r="I56" s="91">
        <v>3445</v>
      </c>
      <c r="J56" s="95">
        <v>8932</v>
      </c>
      <c r="K56" s="91"/>
      <c r="L56" s="91">
        <v>726</v>
      </c>
      <c r="M56" s="138"/>
      <c r="N56" s="122"/>
    </row>
    <row r="57" spans="1:14" ht="14.25" customHeight="1" x14ac:dyDescent="0.15">
      <c r="A57" s="81"/>
      <c r="B57" s="81">
        <v>29</v>
      </c>
      <c r="C57" s="246">
        <f t="shared" si="5"/>
        <v>43361</v>
      </c>
      <c r="D57" s="220"/>
      <c r="E57" s="91">
        <v>21582</v>
      </c>
      <c r="F57" s="91">
        <v>3943</v>
      </c>
      <c r="G57" s="91">
        <v>3843</v>
      </c>
      <c r="H57" s="91">
        <v>68</v>
      </c>
      <c r="I57" s="91">
        <v>3219</v>
      </c>
      <c r="J57" s="95">
        <v>9981</v>
      </c>
      <c r="K57" s="91"/>
      <c r="L57" s="91">
        <v>725</v>
      </c>
      <c r="M57" s="138"/>
      <c r="N57" s="122"/>
    </row>
    <row r="58" spans="1:14" ht="14.25" customHeight="1" x14ac:dyDescent="0.15">
      <c r="A58" s="81"/>
      <c r="B58" s="81">
        <v>30</v>
      </c>
      <c r="C58" s="246">
        <f t="shared" si="5"/>
        <v>38453</v>
      </c>
      <c r="D58" s="220"/>
      <c r="E58" s="91">
        <v>17738</v>
      </c>
      <c r="F58" s="91">
        <v>3667</v>
      </c>
      <c r="G58" s="91">
        <v>5088</v>
      </c>
      <c r="H58" s="91">
        <v>0</v>
      </c>
      <c r="I58" s="91">
        <v>3517</v>
      </c>
      <c r="J58" s="95">
        <v>7569</v>
      </c>
      <c r="K58" s="91"/>
      <c r="L58" s="91">
        <v>874</v>
      </c>
      <c r="M58" s="138"/>
      <c r="N58" s="122"/>
    </row>
    <row r="59" spans="1:14" ht="14.25" customHeight="1" x14ac:dyDescent="0.15">
      <c r="A59" s="81" t="s">
        <v>90</v>
      </c>
      <c r="B59" s="93" t="s">
        <v>314</v>
      </c>
      <c r="C59" s="246">
        <f t="shared" si="5"/>
        <v>35144</v>
      </c>
      <c r="D59" s="220"/>
      <c r="E59" s="91">
        <v>16089</v>
      </c>
      <c r="F59" s="91">
        <v>3113</v>
      </c>
      <c r="G59" s="91">
        <v>4571</v>
      </c>
      <c r="H59" s="91">
        <v>0</v>
      </c>
      <c r="I59" s="91">
        <v>3708</v>
      </c>
      <c r="J59" s="95">
        <v>6655</v>
      </c>
      <c r="K59" s="220">
        <v>1008</v>
      </c>
      <c r="L59" s="220"/>
      <c r="M59" s="138"/>
      <c r="N59" s="122"/>
    </row>
    <row r="60" spans="1:14" ht="14.25" customHeight="1" x14ac:dyDescent="0.15">
      <c r="B60" s="81">
        <v>2</v>
      </c>
      <c r="C60" s="246">
        <f>SUM(E60:L60)</f>
        <v>33103</v>
      </c>
      <c r="D60" s="220"/>
      <c r="E60" s="91">
        <v>14489</v>
      </c>
      <c r="F60" s="91">
        <v>2040</v>
      </c>
      <c r="G60" s="91">
        <v>4677</v>
      </c>
      <c r="H60" s="91">
        <v>0</v>
      </c>
      <c r="I60" s="91">
        <v>3771</v>
      </c>
      <c r="J60" s="95">
        <v>7203</v>
      </c>
      <c r="L60" s="110">
        <v>923</v>
      </c>
      <c r="M60" s="138"/>
      <c r="N60" s="122"/>
    </row>
    <row r="61" spans="1:14" ht="14.25" customHeight="1" x14ac:dyDescent="0.15">
      <c r="A61" s="81"/>
      <c r="B61" s="81">
        <v>3</v>
      </c>
      <c r="C61" s="246">
        <f>SUM(E61:K61)</f>
        <v>33042</v>
      </c>
      <c r="D61" s="220"/>
      <c r="E61" s="91">
        <v>13889</v>
      </c>
      <c r="F61" s="91">
        <v>2770</v>
      </c>
      <c r="G61" s="91">
        <v>4807</v>
      </c>
      <c r="H61" s="91">
        <v>0</v>
      </c>
      <c r="I61" s="91">
        <v>3774</v>
      </c>
      <c r="J61" s="95">
        <v>6784</v>
      </c>
      <c r="K61" s="220">
        <v>1018</v>
      </c>
      <c r="L61" s="220"/>
      <c r="M61" s="138"/>
      <c r="N61" s="122"/>
    </row>
    <row r="62" spans="1:14" ht="14.25" customHeight="1" x14ac:dyDescent="0.15">
      <c r="A62" s="81"/>
      <c r="B62" s="81">
        <v>4</v>
      </c>
      <c r="C62" s="246">
        <f>SUM(E62:K62)</f>
        <v>34043</v>
      </c>
      <c r="D62" s="220"/>
      <c r="E62" s="91">
        <v>14780</v>
      </c>
      <c r="F62" s="91">
        <v>3262</v>
      </c>
      <c r="G62" s="91">
        <v>4624</v>
      </c>
      <c r="H62" s="91">
        <v>0</v>
      </c>
      <c r="I62" s="91">
        <v>3836</v>
      </c>
      <c r="J62" s="95">
        <v>6449</v>
      </c>
      <c r="K62" s="258">
        <v>1092</v>
      </c>
      <c r="L62" s="258"/>
      <c r="M62" s="139"/>
      <c r="N62" s="133"/>
    </row>
    <row r="63" spans="1:14" ht="8.25" customHeight="1" x14ac:dyDescent="0.15">
      <c r="A63" s="87"/>
      <c r="B63" s="87"/>
      <c r="C63" s="140"/>
      <c r="D63" s="141"/>
      <c r="E63" s="87"/>
      <c r="F63" s="87"/>
      <c r="G63" s="87"/>
      <c r="H63" s="87"/>
      <c r="I63" s="87"/>
      <c r="J63" s="87"/>
      <c r="K63" s="141"/>
      <c r="L63" s="141"/>
      <c r="M63" s="86"/>
    </row>
    <row r="64" spans="1:14" ht="8.25" customHeight="1" x14ac:dyDescent="0.15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</row>
    <row r="65" spans="1:13" x14ac:dyDescent="0.15">
      <c r="A65" s="80" t="s">
        <v>11</v>
      </c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</row>
  </sheetData>
  <mergeCells count="83">
    <mergeCell ref="K59:L59"/>
    <mergeCell ref="C51:D51"/>
    <mergeCell ref="C52:D52"/>
    <mergeCell ref="C5:F5"/>
    <mergeCell ref="G5:I5"/>
    <mergeCell ref="J5:M5"/>
    <mergeCell ref="L6:M6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C27:E27"/>
    <mergeCell ref="F27:H27"/>
    <mergeCell ref="I27:J27"/>
    <mergeCell ref="K27:M27"/>
    <mergeCell ref="D28:E28"/>
    <mergeCell ref="G28:H28"/>
    <mergeCell ref="L28:M28"/>
    <mergeCell ref="D30:E30"/>
    <mergeCell ref="G30:H30"/>
    <mergeCell ref="L30:M30"/>
    <mergeCell ref="D31:E31"/>
    <mergeCell ref="G31:H31"/>
    <mergeCell ref="L31:M31"/>
    <mergeCell ref="D32:E32"/>
    <mergeCell ref="G32:H32"/>
    <mergeCell ref="L32:M32"/>
    <mergeCell ref="D33:E33"/>
    <mergeCell ref="G33:H33"/>
    <mergeCell ref="L33:M33"/>
    <mergeCell ref="D34:E34"/>
    <mergeCell ref="G34:H34"/>
    <mergeCell ref="L34:M34"/>
    <mergeCell ref="D35:E35"/>
    <mergeCell ref="G35:H35"/>
    <mergeCell ref="L35:M35"/>
    <mergeCell ref="D36:E36"/>
    <mergeCell ref="G36:H36"/>
    <mergeCell ref="L36:M36"/>
    <mergeCell ref="D37:E37"/>
    <mergeCell ref="G37:H37"/>
    <mergeCell ref="L37:M37"/>
    <mergeCell ref="D38:E38"/>
    <mergeCell ref="G38:H38"/>
    <mergeCell ref="L38:M38"/>
    <mergeCell ref="D39:E39"/>
    <mergeCell ref="G39:H39"/>
    <mergeCell ref="L39:M39"/>
    <mergeCell ref="D40:E40"/>
    <mergeCell ref="G40:H40"/>
    <mergeCell ref="L40:M40"/>
    <mergeCell ref="K49:L49"/>
    <mergeCell ref="D41:E41"/>
    <mergeCell ref="G41:H41"/>
    <mergeCell ref="L41:M41"/>
    <mergeCell ref="D42:E42"/>
    <mergeCell ref="G42:H42"/>
    <mergeCell ref="L42:M42"/>
    <mergeCell ref="C62:D62"/>
    <mergeCell ref="K62:L62"/>
    <mergeCell ref="A5:B6"/>
    <mergeCell ref="A27:B28"/>
    <mergeCell ref="C58:D58"/>
    <mergeCell ref="C59:D59"/>
    <mergeCell ref="C60:D60"/>
    <mergeCell ref="C61:D61"/>
    <mergeCell ref="K61:L61"/>
    <mergeCell ref="C53:D53"/>
    <mergeCell ref="C54:D54"/>
    <mergeCell ref="C55:D55"/>
    <mergeCell ref="C56:D56"/>
    <mergeCell ref="C57:D57"/>
    <mergeCell ref="A49:B49"/>
    <mergeCell ref="C49:D49"/>
  </mergeCells>
  <phoneticPr fontId="2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view="pageBreakPreview" zoomScaleSheetLayoutView="100" workbookViewId="0"/>
  </sheetViews>
  <sheetFormatPr defaultColWidth="9" defaultRowHeight="13.5" x14ac:dyDescent="0.15"/>
  <cols>
    <col min="1" max="2" width="4.375" style="100" customWidth="1"/>
    <col min="3" max="3" width="8.75" style="100" customWidth="1"/>
    <col min="4" max="5" width="4.375" style="100" customWidth="1"/>
    <col min="6" max="7" width="8.75" style="100" customWidth="1"/>
    <col min="8" max="9" width="4.375" style="100" customWidth="1"/>
    <col min="10" max="11" width="8.75" style="100" customWidth="1"/>
    <col min="12" max="13" width="4.375" style="100" customWidth="1"/>
    <col min="14" max="14" width="8.75" style="100" customWidth="1"/>
    <col min="15" max="16384" width="9" style="100"/>
  </cols>
  <sheetData>
    <row r="1" spans="1:14" ht="14.25" x14ac:dyDescent="0.15">
      <c r="A1" s="142" t="s">
        <v>62</v>
      </c>
      <c r="B1" s="102"/>
      <c r="C1" s="102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12.75" customHeight="1" x14ac:dyDescent="0.1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ht="14.25" x14ac:dyDescent="0.15">
      <c r="A3" s="101" t="s">
        <v>77</v>
      </c>
      <c r="B3" s="80"/>
      <c r="C3" s="80"/>
      <c r="D3" s="80"/>
      <c r="E3" s="80"/>
      <c r="F3" s="80"/>
      <c r="G3" s="80"/>
      <c r="H3" s="80"/>
      <c r="I3" s="80"/>
      <c r="J3" s="80"/>
      <c r="K3" s="102"/>
      <c r="L3" s="102"/>
      <c r="M3" s="102"/>
      <c r="N3" s="97" t="s">
        <v>22</v>
      </c>
    </row>
    <row r="4" spans="1:14" ht="6.75" customHeight="1" x14ac:dyDescent="0.1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ht="13.5" customHeight="1" x14ac:dyDescent="0.15">
      <c r="A5" s="297" t="s">
        <v>13</v>
      </c>
      <c r="B5" s="298"/>
      <c r="C5" s="143" t="s">
        <v>9</v>
      </c>
      <c r="D5" s="299" t="s">
        <v>6</v>
      </c>
      <c r="E5" s="297"/>
      <c r="F5" s="143" t="s">
        <v>15</v>
      </c>
      <c r="G5" s="144" t="s">
        <v>80</v>
      </c>
      <c r="H5" s="299" t="s">
        <v>59</v>
      </c>
      <c r="I5" s="297"/>
      <c r="J5" s="143" t="s">
        <v>12</v>
      </c>
      <c r="K5" s="143" t="s">
        <v>47</v>
      </c>
      <c r="L5" s="299" t="s">
        <v>81</v>
      </c>
      <c r="M5" s="297"/>
      <c r="N5" s="143" t="s">
        <v>27</v>
      </c>
    </row>
    <row r="6" spans="1:14" ht="6.75" customHeight="1" x14ac:dyDescent="0.15">
      <c r="A6" s="80"/>
      <c r="B6" s="80"/>
      <c r="C6" s="90"/>
      <c r="D6" s="86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ht="17.100000000000001" customHeight="1" x14ac:dyDescent="0.15">
      <c r="A7" s="80" t="s">
        <v>310</v>
      </c>
      <c r="B7" s="145">
        <v>25</v>
      </c>
      <c r="C7" s="146">
        <f t="shared" ref="C7:C15" si="0">SUM(D7:N7)</f>
        <v>1031</v>
      </c>
      <c r="D7" s="290">
        <v>378</v>
      </c>
      <c r="E7" s="290"/>
      <c r="F7" s="147">
        <v>98</v>
      </c>
      <c r="G7" s="147">
        <v>112</v>
      </c>
      <c r="H7" s="294">
        <v>73</v>
      </c>
      <c r="I7" s="294"/>
      <c r="J7" s="147">
        <v>111</v>
      </c>
      <c r="K7" s="147">
        <v>109</v>
      </c>
      <c r="L7" s="294">
        <v>74</v>
      </c>
      <c r="M7" s="294"/>
      <c r="N7" s="147">
        <v>76</v>
      </c>
    </row>
    <row r="8" spans="1:14" ht="17.100000000000001" customHeight="1" x14ac:dyDescent="0.15">
      <c r="A8" s="80"/>
      <c r="B8" s="145">
        <v>26</v>
      </c>
      <c r="C8" s="148">
        <f t="shared" si="0"/>
        <v>1084</v>
      </c>
      <c r="D8" s="290">
        <v>386</v>
      </c>
      <c r="E8" s="290"/>
      <c r="F8" s="149">
        <v>99</v>
      </c>
      <c r="G8" s="149">
        <v>122</v>
      </c>
      <c r="H8" s="290">
        <v>77</v>
      </c>
      <c r="I8" s="290"/>
      <c r="J8" s="149">
        <v>129</v>
      </c>
      <c r="K8" s="149">
        <v>105</v>
      </c>
      <c r="L8" s="290">
        <v>87</v>
      </c>
      <c r="M8" s="290"/>
      <c r="N8" s="147">
        <v>79</v>
      </c>
    </row>
    <row r="9" spans="1:14" ht="17.100000000000001" customHeight="1" x14ac:dyDescent="0.15">
      <c r="A9" s="80"/>
      <c r="B9" s="145">
        <v>27</v>
      </c>
      <c r="C9" s="148">
        <f t="shared" si="0"/>
        <v>1154</v>
      </c>
      <c r="D9" s="295">
        <v>406</v>
      </c>
      <c r="E9" s="295"/>
      <c r="F9" s="139">
        <v>99</v>
      </c>
      <c r="G9" s="139">
        <v>130</v>
      </c>
      <c r="H9" s="296">
        <v>93</v>
      </c>
      <c r="I9" s="296"/>
      <c r="J9" s="139">
        <v>137</v>
      </c>
      <c r="K9" s="139">
        <v>114</v>
      </c>
      <c r="L9" s="296">
        <v>97</v>
      </c>
      <c r="M9" s="296"/>
      <c r="N9" s="139">
        <v>78</v>
      </c>
    </row>
    <row r="10" spans="1:14" ht="17.100000000000001" customHeight="1" x14ac:dyDescent="0.15">
      <c r="A10" s="80"/>
      <c r="B10" s="145">
        <v>28</v>
      </c>
      <c r="C10" s="148">
        <f t="shared" si="0"/>
        <v>1191</v>
      </c>
      <c r="D10" s="295">
        <v>432</v>
      </c>
      <c r="E10" s="295"/>
      <c r="F10" s="139">
        <v>90</v>
      </c>
      <c r="G10" s="139">
        <v>144</v>
      </c>
      <c r="H10" s="296">
        <v>95</v>
      </c>
      <c r="I10" s="296"/>
      <c r="J10" s="139">
        <v>135</v>
      </c>
      <c r="K10" s="139">
        <v>113</v>
      </c>
      <c r="L10" s="296">
        <v>100</v>
      </c>
      <c r="M10" s="296"/>
      <c r="N10" s="139">
        <v>82</v>
      </c>
    </row>
    <row r="11" spans="1:14" ht="17.100000000000001" customHeight="1" x14ac:dyDescent="0.15">
      <c r="A11" s="80"/>
      <c r="B11" s="145">
        <v>29</v>
      </c>
      <c r="C11" s="148">
        <f t="shared" si="0"/>
        <v>1238</v>
      </c>
      <c r="D11" s="295">
        <v>467</v>
      </c>
      <c r="E11" s="295"/>
      <c r="F11" s="139">
        <v>90</v>
      </c>
      <c r="G11" s="139">
        <v>154</v>
      </c>
      <c r="H11" s="296">
        <v>105</v>
      </c>
      <c r="I11" s="296"/>
      <c r="J11" s="139">
        <v>143</v>
      </c>
      <c r="K11" s="139">
        <v>114</v>
      </c>
      <c r="L11" s="296">
        <v>86</v>
      </c>
      <c r="M11" s="296"/>
      <c r="N11" s="139">
        <v>79</v>
      </c>
    </row>
    <row r="12" spans="1:14" ht="17.100000000000001" customHeight="1" x14ac:dyDescent="0.15">
      <c r="A12" s="80"/>
      <c r="B12" s="145">
        <v>30</v>
      </c>
      <c r="C12" s="148">
        <f t="shared" si="0"/>
        <v>1311</v>
      </c>
      <c r="D12" s="295">
        <v>478</v>
      </c>
      <c r="E12" s="295"/>
      <c r="F12" s="139">
        <v>105</v>
      </c>
      <c r="G12" s="139">
        <v>165</v>
      </c>
      <c r="H12" s="296">
        <v>111</v>
      </c>
      <c r="I12" s="296"/>
      <c r="J12" s="139">
        <v>158</v>
      </c>
      <c r="K12" s="139">
        <v>118</v>
      </c>
      <c r="L12" s="296">
        <v>92</v>
      </c>
      <c r="M12" s="296"/>
      <c r="N12" s="139">
        <v>84</v>
      </c>
    </row>
    <row r="13" spans="1:14" ht="17.100000000000001" customHeight="1" x14ac:dyDescent="0.15">
      <c r="A13" s="80" t="s">
        <v>108</v>
      </c>
      <c r="B13" s="145" t="s">
        <v>314</v>
      </c>
      <c r="C13" s="148">
        <f t="shared" si="0"/>
        <v>1375</v>
      </c>
      <c r="D13" s="295">
        <v>495</v>
      </c>
      <c r="E13" s="295"/>
      <c r="F13" s="139">
        <v>111</v>
      </c>
      <c r="G13" s="139">
        <v>170</v>
      </c>
      <c r="H13" s="296">
        <v>128</v>
      </c>
      <c r="I13" s="296"/>
      <c r="J13" s="139">
        <v>163</v>
      </c>
      <c r="K13" s="139">
        <v>127</v>
      </c>
      <c r="L13" s="296">
        <v>94</v>
      </c>
      <c r="M13" s="296"/>
      <c r="N13" s="139">
        <v>87</v>
      </c>
    </row>
    <row r="14" spans="1:14" ht="17.100000000000001" customHeight="1" x14ac:dyDescent="0.15">
      <c r="B14" s="145">
        <v>2</v>
      </c>
      <c r="C14" s="148">
        <f t="shared" si="0"/>
        <v>1414</v>
      </c>
      <c r="D14" s="290">
        <v>494</v>
      </c>
      <c r="E14" s="290"/>
      <c r="F14" s="139">
        <v>128</v>
      </c>
      <c r="G14" s="139">
        <v>177</v>
      </c>
      <c r="H14" s="295">
        <v>140</v>
      </c>
      <c r="I14" s="295"/>
      <c r="J14" s="139">
        <v>168</v>
      </c>
      <c r="K14" s="139">
        <v>121</v>
      </c>
      <c r="L14" s="290">
        <v>93</v>
      </c>
      <c r="M14" s="290"/>
      <c r="N14" s="139">
        <v>93</v>
      </c>
    </row>
    <row r="15" spans="1:14" ht="17.100000000000001" customHeight="1" x14ac:dyDescent="0.15">
      <c r="B15" s="145">
        <v>3</v>
      </c>
      <c r="C15" s="148">
        <f t="shared" si="0"/>
        <v>1451</v>
      </c>
      <c r="D15" s="290">
        <v>497</v>
      </c>
      <c r="E15" s="290"/>
      <c r="F15" s="139">
        <v>131</v>
      </c>
      <c r="G15" s="139">
        <v>182</v>
      </c>
      <c r="H15" s="290">
        <v>149</v>
      </c>
      <c r="I15" s="290"/>
      <c r="J15" s="139">
        <v>176</v>
      </c>
      <c r="K15" s="139">
        <v>125</v>
      </c>
      <c r="L15" s="290">
        <v>97</v>
      </c>
      <c r="M15" s="290"/>
      <c r="N15" s="139">
        <v>94</v>
      </c>
    </row>
    <row r="16" spans="1:14" ht="17.100000000000001" customHeight="1" x14ac:dyDescent="0.15">
      <c r="A16" s="80"/>
      <c r="B16" s="145">
        <v>4</v>
      </c>
      <c r="C16" s="148">
        <v>1565</v>
      </c>
      <c r="D16" s="290">
        <v>506</v>
      </c>
      <c r="E16" s="290"/>
      <c r="F16" s="139">
        <v>147</v>
      </c>
      <c r="G16" s="139">
        <v>203</v>
      </c>
      <c r="H16" s="290">
        <v>160</v>
      </c>
      <c r="I16" s="290"/>
      <c r="J16" s="139">
        <v>206</v>
      </c>
      <c r="K16" s="139">
        <v>131</v>
      </c>
      <c r="L16" s="290">
        <v>112</v>
      </c>
      <c r="M16" s="290"/>
      <c r="N16" s="139">
        <v>100</v>
      </c>
    </row>
    <row r="17" spans="1:14" ht="6.75" customHeight="1" x14ac:dyDescent="0.15">
      <c r="A17" s="87"/>
      <c r="B17" s="150"/>
      <c r="C17" s="89"/>
      <c r="D17" s="291"/>
      <c r="E17" s="291"/>
      <c r="F17" s="87"/>
      <c r="G17" s="87"/>
      <c r="H17" s="291"/>
      <c r="I17" s="291"/>
      <c r="J17" s="87"/>
      <c r="K17" s="87"/>
      <c r="L17" s="291"/>
      <c r="M17" s="291"/>
      <c r="N17" s="87"/>
    </row>
    <row r="18" spans="1:14" ht="6" customHeight="1" x14ac:dyDescent="0.15">
      <c r="A18" s="86"/>
      <c r="B18" s="86"/>
      <c r="C18" s="86"/>
      <c r="D18" s="151"/>
      <c r="E18" s="151"/>
      <c r="F18" s="86"/>
      <c r="G18" s="86"/>
      <c r="H18" s="151"/>
      <c r="I18" s="151"/>
      <c r="J18" s="86"/>
      <c r="K18" s="86"/>
      <c r="L18" s="151"/>
      <c r="M18" s="151"/>
      <c r="N18" s="86"/>
    </row>
    <row r="19" spans="1:14" ht="13.5" customHeight="1" x14ac:dyDescent="0.15">
      <c r="A19" s="80" t="s">
        <v>55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</row>
    <row r="20" spans="1:14" ht="12.75" customHeight="1" x14ac:dyDescent="0.15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</row>
    <row r="21" spans="1:14" ht="14.25" x14ac:dyDescent="0.15">
      <c r="A21" s="101" t="s">
        <v>98</v>
      </c>
      <c r="C21" s="80"/>
      <c r="D21" s="80"/>
      <c r="E21" s="80"/>
      <c r="F21" s="80"/>
      <c r="G21" s="80"/>
      <c r="H21" s="80"/>
      <c r="I21" s="80"/>
      <c r="J21" s="80"/>
      <c r="K21" s="102"/>
      <c r="L21" s="102"/>
      <c r="M21" s="102"/>
      <c r="N21" s="97" t="s">
        <v>22</v>
      </c>
    </row>
    <row r="22" spans="1:14" ht="6.75" customHeight="1" x14ac:dyDescent="0.15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1:14" ht="6.75" customHeight="1" x14ac:dyDescent="0.15">
      <c r="A23" s="275" t="s">
        <v>13</v>
      </c>
      <c r="B23" s="286"/>
      <c r="C23" s="288" t="s">
        <v>9</v>
      </c>
      <c r="D23" s="288" t="s">
        <v>6</v>
      </c>
      <c r="E23" s="288"/>
      <c r="F23" s="288" t="s">
        <v>15</v>
      </c>
      <c r="G23" s="288" t="s">
        <v>80</v>
      </c>
      <c r="H23" s="288" t="s">
        <v>59</v>
      </c>
      <c r="I23" s="288"/>
      <c r="J23" s="288" t="s">
        <v>12</v>
      </c>
      <c r="K23" s="288" t="s">
        <v>47</v>
      </c>
      <c r="L23" s="288" t="s">
        <v>81</v>
      </c>
      <c r="M23" s="288"/>
      <c r="N23" s="275" t="s">
        <v>27</v>
      </c>
    </row>
    <row r="24" spans="1:14" ht="6.75" customHeight="1" x14ac:dyDescent="0.15">
      <c r="A24" s="276"/>
      <c r="B24" s="287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76"/>
    </row>
    <row r="25" spans="1:14" ht="6.75" customHeight="1" x14ac:dyDescent="0.15">
      <c r="A25" s="80"/>
      <c r="B25" s="80"/>
      <c r="C25" s="90"/>
      <c r="D25" s="86"/>
      <c r="E25" s="80"/>
      <c r="F25" s="80"/>
      <c r="G25" s="80"/>
      <c r="H25" s="80"/>
      <c r="I25" s="80"/>
      <c r="J25" s="80"/>
      <c r="K25" s="80"/>
      <c r="L25" s="80"/>
      <c r="M25" s="80"/>
      <c r="N25" s="80"/>
    </row>
    <row r="26" spans="1:14" ht="17.100000000000001" customHeight="1" x14ac:dyDescent="0.15">
      <c r="A26" s="80" t="s">
        <v>310</v>
      </c>
      <c r="B26" s="145">
        <v>25</v>
      </c>
      <c r="C26" s="98">
        <f t="shared" ref="C26:C34" si="1">SUM(D26:N26)</f>
        <v>88</v>
      </c>
      <c r="D26" s="290">
        <v>29</v>
      </c>
      <c r="E26" s="290"/>
      <c r="F26" s="149">
        <v>11</v>
      </c>
      <c r="G26" s="149">
        <v>10</v>
      </c>
      <c r="H26" s="290">
        <v>6</v>
      </c>
      <c r="I26" s="290"/>
      <c r="J26" s="149">
        <v>11</v>
      </c>
      <c r="K26" s="149">
        <v>8</v>
      </c>
      <c r="L26" s="290">
        <v>6</v>
      </c>
      <c r="M26" s="290"/>
      <c r="N26" s="147">
        <v>7</v>
      </c>
    </row>
    <row r="27" spans="1:14" ht="17.100000000000001" customHeight="1" x14ac:dyDescent="0.15">
      <c r="A27" s="80"/>
      <c r="B27" s="145">
        <v>26</v>
      </c>
      <c r="C27" s="98">
        <f t="shared" si="1"/>
        <v>83</v>
      </c>
      <c r="D27" s="290">
        <v>23</v>
      </c>
      <c r="E27" s="290"/>
      <c r="F27" s="147">
        <v>9</v>
      </c>
      <c r="G27" s="147">
        <v>15</v>
      </c>
      <c r="H27" s="294">
        <v>8</v>
      </c>
      <c r="I27" s="294"/>
      <c r="J27" s="147">
        <v>8</v>
      </c>
      <c r="K27" s="147">
        <v>5</v>
      </c>
      <c r="L27" s="294">
        <v>6</v>
      </c>
      <c r="M27" s="294"/>
      <c r="N27" s="147">
        <v>9</v>
      </c>
    </row>
    <row r="28" spans="1:14" ht="17.100000000000001" customHeight="1" x14ac:dyDescent="0.15">
      <c r="A28" s="80"/>
      <c r="B28" s="145">
        <v>27</v>
      </c>
      <c r="C28" s="98">
        <f t="shared" si="1"/>
        <v>104</v>
      </c>
      <c r="D28" s="290">
        <v>32</v>
      </c>
      <c r="E28" s="290"/>
      <c r="F28" s="147">
        <v>8</v>
      </c>
      <c r="G28" s="147">
        <v>18</v>
      </c>
      <c r="H28" s="294">
        <v>7</v>
      </c>
      <c r="I28" s="294"/>
      <c r="J28" s="147">
        <v>14</v>
      </c>
      <c r="K28" s="147">
        <v>8</v>
      </c>
      <c r="L28" s="294">
        <v>7</v>
      </c>
      <c r="M28" s="294"/>
      <c r="N28" s="147">
        <v>10</v>
      </c>
    </row>
    <row r="29" spans="1:14" ht="17.100000000000001" customHeight="1" x14ac:dyDescent="0.15">
      <c r="A29" s="80"/>
      <c r="B29" s="145">
        <v>28</v>
      </c>
      <c r="C29" s="98">
        <f t="shared" si="1"/>
        <v>108</v>
      </c>
      <c r="D29" s="290">
        <v>46</v>
      </c>
      <c r="E29" s="290"/>
      <c r="F29" s="147">
        <v>4</v>
      </c>
      <c r="G29" s="147">
        <v>13</v>
      </c>
      <c r="H29" s="294">
        <v>11</v>
      </c>
      <c r="I29" s="294"/>
      <c r="J29" s="147">
        <v>10</v>
      </c>
      <c r="K29" s="147">
        <v>8</v>
      </c>
      <c r="L29" s="294">
        <v>7</v>
      </c>
      <c r="M29" s="294"/>
      <c r="N29" s="147">
        <v>9</v>
      </c>
    </row>
    <row r="30" spans="1:14" ht="17.100000000000001" customHeight="1" x14ac:dyDescent="0.15">
      <c r="A30" s="80"/>
      <c r="B30" s="145">
        <v>29</v>
      </c>
      <c r="C30" s="98">
        <f t="shared" si="1"/>
        <v>114</v>
      </c>
      <c r="D30" s="290">
        <v>37</v>
      </c>
      <c r="E30" s="290"/>
      <c r="F30" s="147">
        <v>9</v>
      </c>
      <c r="G30" s="147">
        <v>14</v>
      </c>
      <c r="H30" s="294">
        <v>14</v>
      </c>
      <c r="I30" s="294"/>
      <c r="J30" s="147">
        <v>12</v>
      </c>
      <c r="K30" s="147">
        <v>10</v>
      </c>
      <c r="L30" s="294">
        <v>5</v>
      </c>
      <c r="M30" s="294"/>
      <c r="N30" s="147">
        <v>13</v>
      </c>
    </row>
    <row r="31" spans="1:14" ht="17.100000000000001" customHeight="1" x14ac:dyDescent="0.15">
      <c r="A31" s="80"/>
      <c r="B31" s="145">
        <v>30</v>
      </c>
      <c r="C31" s="98">
        <f t="shared" si="1"/>
        <v>124</v>
      </c>
      <c r="D31" s="290">
        <v>20</v>
      </c>
      <c r="E31" s="290"/>
      <c r="F31" s="147">
        <v>13</v>
      </c>
      <c r="G31" s="147">
        <v>22</v>
      </c>
      <c r="H31" s="294">
        <v>17</v>
      </c>
      <c r="I31" s="294"/>
      <c r="J31" s="147">
        <v>14</v>
      </c>
      <c r="K31" s="147">
        <v>18</v>
      </c>
      <c r="L31" s="294">
        <v>5</v>
      </c>
      <c r="M31" s="294"/>
      <c r="N31" s="147">
        <v>15</v>
      </c>
    </row>
    <row r="32" spans="1:14" ht="17.100000000000001" customHeight="1" x14ac:dyDescent="0.15">
      <c r="A32" s="80" t="s">
        <v>108</v>
      </c>
      <c r="B32" s="145" t="s">
        <v>314</v>
      </c>
      <c r="C32" s="146">
        <f t="shared" si="1"/>
        <v>113</v>
      </c>
      <c r="D32" s="290">
        <v>21</v>
      </c>
      <c r="E32" s="290"/>
      <c r="F32" s="147">
        <v>15</v>
      </c>
      <c r="G32" s="147">
        <v>26</v>
      </c>
      <c r="H32" s="294">
        <v>10</v>
      </c>
      <c r="I32" s="294"/>
      <c r="J32" s="147">
        <v>11</v>
      </c>
      <c r="K32" s="147">
        <v>16</v>
      </c>
      <c r="L32" s="294">
        <v>7</v>
      </c>
      <c r="M32" s="294"/>
      <c r="N32" s="147">
        <v>7</v>
      </c>
    </row>
    <row r="33" spans="1:14" ht="17.100000000000001" customHeight="1" x14ac:dyDescent="0.15">
      <c r="A33" s="80"/>
      <c r="B33" s="145">
        <v>2</v>
      </c>
      <c r="C33" s="146">
        <f t="shared" si="1"/>
        <v>77</v>
      </c>
      <c r="D33" s="290">
        <v>18</v>
      </c>
      <c r="E33" s="290"/>
      <c r="F33" s="147">
        <v>8</v>
      </c>
      <c r="G33" s="147">
        <v>10</v>
      </c>
      <c r="H33" s="290">
        <v>9</v>
      </c>
      <c r="I33" s="290"/>
      <c r="J33" s="147">
        <v>10</v>
      </c>
      <c r="K33" s="147">
        <v>10</v>
      </c>
      <c r="L33" s="290">
        <v>7</v>
      </c>
      <c r="M33" s="290"/>
      <c r="N33" s="147">
        <v>5</v>
      </c>
    </row>
    <row r="34" spans="1:14" ht="17.100000000000001" customHeight="1" x14ac:dyDescent="0.15">
      <c r="A34" s="80"/>
      <c r="B34" s="145">
        <v>3</v>
      </c>
      <c r="C34" s="146">
        <f t="shared" si="1"/>
        <v>54</v>
      </c>
      <c r="D34" s="290">
        <v>9</v>
      </c>
      <c r="E34" s="290"/>
      <c r="F34" s="147">
        <v>7</v>
      </c>
      <c r="G34" s="147">
        <v>14</v>
      </c>
      <c r="H34" s="290">
        <v>5</v>
      </c>
      <c r="I34" s="290"/>
      <c r="J34" s="147">
        <v>10</v>
      </c>
      <c r="K34" s="147">
        <v>6</v>
      </c>
      <c r="L34" s="290">
        <v>2</v>
      </c>
      <c r="M34" s="290"/>
      <c r="N34" s="147">
        <v>1</v>
      </c>
    </row>
    <row r="35" spans="1:14" ht="17.100000000000001" customHeight="1" x14ac:dyDescent="0.15">
      <c r="A35" s="80"/>
      <c r="B35" s="145">
        <v>4</v>
      </c>
      <c r="C35" s="146">
        <v>59</v>
      </c>
      <c r="D35" s="290">
        <v>19</v>
      </c>
      <c r="E35" s="290"/>
      <c r="F35" s="147">
        <v>5</v>
      </c>
      <c r="G35" s="147">
        <v>10</v>
      </c>
      <c r="H35" s="290">
        <v>3</v>
      </c>
      <c r="I35" s="290"/>
      <c r="J35" s="147">
        <v>10</v>
      </c>
      <c r="K35" s="147">
        <v>7</v>
      </c>
      <c r="L35" s="290">
        <v>5</v>
      </c>
      <c r="M35" s="290"/>
      <c r="N35" s="147">
        <v>0</v>
      </c>
    </row>
    <row r="36" spans="1:14" ht="6.75" customHeight="1" x14ac:dyDescent="0.15">
      <c r="A36" s="87"/>
      <c r="B36" s="150"/>
      <c r="C36" s="89"/>
      <c r="D36" s="291"/>
      <c r="E36" s="291"/>
      <c r="F36" s="87"/>
      <c r="G36" s="87"/>
      <c r="H36" s="291"/>
      <c r="I36" s="291"/>
      <c r="J36" s="87"/>
      <c r="K36" s="87"/>
      <c r="L36" s="291"/>
      <c r="M36" s="291"/>
      <c r="N36" s="87"/>
    </row>
    <row r="37" spans="1:14" ht="6.75" customHeight="1" x14ac:dyDescent="0.15">
      <c r="A37" s="80"/>
      <c r="B37" s="80"/>
      <c r="C37" s="86"/>
      <c r="D37" s="86"/>
      <c r="E37" s="80"/>
      <c r="F37" s="80"/>
      <c r="G37" s="80"/>
      <c r="H37" s="80"/>
      <c r="I37" s="80"/>
      <c r="J37" s="80"/>
      <c r="K37" s="80"/>
      <c r="L37" s="80"/>
      <c r="M37" s="80"/>
      <c r="N37" s="80"/>
    </row>
    <row r="38" spans="1:14" ht="13.5" customHeight="1" x14ac:dyDescent="0.15">
      <c r="A38" s="80" t="s">
        <v>55</v>
      </c>
      <c r="B38" s="80"/>
      <c r="C38" s="80"/>
      <c r="D38" s="80" t="s">
        <v>109</v>
      </c>
      <c r="E38" s="80"/>
      <c r="F38" s="80"/>
      <c r="G38" s="80"/>
      <c r="H38" s="80"/>
      <c r="I38" s="80"/>
      <c r="J38" s="80"/>
      <c r="K38" s="80"/>
      <c r="L38" s="80"/>
      <c r="M38" s="80"/>
      <c r="N38" s="80"/>
    </row>
    <row r="39" spans="1:14" ht="13.5" customHeight="1" x14ac:dyDescent="0.15">
      <c r="A39" s="80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</row>
    <row r="40" spans="1:14" ht="14.25" x14ac:dyDescent="0.15">
      <c r="A40" s="134" t="s">
        <v>110</v>
      </c>
      <c r="B40" s="152"/>
      <c r="C40" s="152"/>
      <c r="D40" s="152"/>
      <c r="E40" s="152"/>
      <c r="F40" s="152"/>
      <c r="G40" s="80"/>
      <c r="H40" s="80"/>
      <c r="I40" s="80"/>
      <c r="J40" s="80"/>
      <c r="K40" s="102"/>
      <c r="L40" s="102"/>
      <c r="M40" s="102"/>
      <c r="N40" s="97" t="s">
        <v>22</v>
      </c>
    </row>
    <row r="41" spans="1:14" ht="6.75" customHeight="1" x14ac:dyDescent="0.15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</row>
    <row r="42" spans="1:14" ht="6.75" customHeight="1" x14ac:dyDescent="0.15">
      <c r="A42" s="277" t="s">
        <v>13</v>
      </c>
      <c r="B42" s="278"/>
      <c r="C42" s="283" t="s">
        <v>9</v>
      </c>
      <c r="D42" s="277"/>
      <c r="E42" s="283" t="s">
        <v>111</v>
      </c>
      <c r="F42" s="277"/>
      <c r="G42" s="283" t="s">
        <v>113</v>
      </c>
      <c r="H42" s="278"/>
      <c r="I42" s="283" t="s">
        <v>114</v>
      </c>
      <c r="J42" s="278"/>
      <c r="K42" s="283" t="s">
        <v>115</v>
      </c>
      <c r="L42" s="278"/>
      <c r="M42" s="283" t="s">
        <v>116</v>
      </c>
      <c r="N42" s="277"/>
    </row>
    <row r="43" spans="1:14" ht="6.75" customHeight="1" x14ac:dyDescent="0.15">
      <c r="A43" s="279"/>
      <c r="B43" s="280"/>
      <c r="C43" s="284"/>
      <c r="D43" s="279"/>
      <c r="E43" s="284"/>
      <c r="F43" s="279"/>
      <c r="G43" s="284"/>
      <c r="H43" s="280"/>
      <c r="I43" s="284"/>
      <c r="J43" s="280"/>
      <c r="K43" s="284"/>
      <c r="L43" s="280"/>
      <c r="M43" s="284"/>
      <c r="N43" s="279"/>
    </row>
    <row r="44" spans="1:14" ht="6.75" customHeight="1" x14ac:dyDescent="0.15">
      <c r="A44" s="279"/>
      <c r="B44" s="280"/>
      <c r="C44" s="284"/>
      <c r="D44" s="279"/>
      <c r="E44" s="284"/>
      <c r="F44" s="279"/>
      <c r="G44" s="284"/>
      <c r="H44" s="280"/>
      <c r="I44" s="284" t="s">
        <v>117</v>
      </c>
      <c r="J44" s="280"/>
      <c r="K44" s="284" t="s">
        <v>117</v>
      </c>
      <c r="L44" s="280"/>
      <c r="M44" s="284"/>
      <c r="N44" s="279"/>
    </row>
    <row r="45" spans="1:14" ht="6.75" customHeight="1" x14ac:dyDescent="0.15">
      <c r="A45" s="281"/>
      <c r="B45" s="282"/>
      <c r="C45" s="285"/>
      <c r="D45" s="281"/>
      <c r="E45" s="285"/>
      <c r="F45" s="281"/>
      <c r="G45" s="285"/>
      <c r="H45" s="282"/>
      <c r="I45" s="285"/>
      <c r="J45" s="282"/>
      <c r="K45" s="285"/>
      <c r="L45" s="282"/>
      <c r="M45" s="285"/>
      <c r="N45" s="281"/>
    </row>
    <row r="46" spans="1:14" ht="6.75" customHeight="1" x14ac:dyDescent="0.15">
      <c r="A46" s="80"/>
      <c r="B46" s="80"/>
      <c r="C46" s="90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14" ht="17.100000000000001" customHeight="1" x14ac:dyDescent="0.15">
      <c r="A47" s="80" t="s">
        <v>310</v>
      </c>
      <c r="B47" s="145">
        <v>25</v>
      </c>
      <c r="C47" s="292">
        <f t="shared" ref="C47:C53" si="2">SUM(E47:N47)</f>
        <v>874</v>
      </c>
      <c r="D47" s="290"/>
      <c r="E47" s="290">
        <v>493</v>
      </c>
      <c r="F47" s="290"/>
      <c r="G47" s="290">
        <v>59</v>
      </c>
      <c r="H47" s="290"/>
      <c r="I47" s="290">
        <v>58</v>
      </c>
      <c r="J47" s="290"/>
      <c r="K47" s="290">
        <v>9</v>
      </c>
      <c r="L47" s="290"/>
      <c r="M47" s="290">
        <v>255</v>
      </c>
      <c r="N47" s="290"/>
    </row>
    <row r="48" spans="1:14" ht="17.100000000000001" customHeight="1" x14ac:dyDescent="0.15">
      <c r="A48" s="80"/>
      <c r="B48" s="145">
        <v>26</v>
      </c>
      <c r="C48" s="292">
        <f t="shared" si="2"/>
        <v>867</v>
      </c>
      <c r="D48" s="290"/>
      <c r="E48" s="290">
        <v>472</v>
      </c>
      <c r="F48" s="290"/>
      <c r="G48" s="290">
        <v>53</v>
      </c>
      <c r="H48" s="290"/>
      <c r="I48" s="290">
        <v>56</v>
      </c>
      <c r="J48" s="290"/>
      <c r="K48" s="290">
        <v>8</v>
      </c>
      <c r="L48" s="290"/>
      <c r="M48" s="290">
        <v>278</v>
      </c>
      <c r="N48" s="290"/>
    </row>
    <row r="49" spans="1:14" ht="17.100000000000001" customHeight="1" x14ac:dyDescent="0.15">
      <c r="A49" s="80"/>
      <c r="B49" s="145">
        <v>27</v>
      </c>
      <c r="C49" s="292">
        <f t="shared" si="2"/>
        <v>860</v>
      </c>
      <c r="D49" s="290"/>
      <c r="E49" s="290">
        <v>464</v>
      </c>
      <c r="F49" s="290"/>
      <c r="G49" s="290">
        <v>50</v>
      </c>
      <c r="H49" s="290"/>
      <c r="I49" s="290">
        <v>57</v>
      </c>
      <c r="J49" s="290"/>
      <c r="K49" s="290">
        <v>9</v>
      </c>
      <c r="L49" s="290"/>
      <c r="M49" s="290">
        <v>280</v>
      </c>
      <c r="N49" s="290"/>
    </row>
    <row r="50" spans="1:14" ht="17.100000000000001" customHeight="1" x14ac:dyDescent="0.15">
      <c r="A50" s="80"/>
      <c r="B50" s="145">
        <v>28</v>
      </c>
      <c r="C50" s="292">
        <f t="shared" si="2"/>
        <v>832</v>
      </c>
      <c r="D50" s="290"/>
      <c r="E50" s="290">
        <v>450</v>
      </c>
      <c r="F50" s="290"/>
      <c r="G50" s="290">
        <v>49</v>
      </c>
      <c r="H50" s="290"/>
      <c r="I50" s="290">
        <v>54</v>
      </c>
      <c r="J50" s="290"/>
      <c r="K50" s="290">
        <v>9</v>
      </c>
      <c r="L50" s="290"/>
      <c r="M50" s="290">
        <v>270</v>
      </c>
      <c r="N50" s="290"/>
    </row>
    <row r="51" spans="1:14" ht="17.100000000000001" customHeight="1" x14ac:dyDescent="0.15">
      <c r="A51" s="80"/>
      <c r="B51" s="145">
        <v>29</v>
      </c>
      <c r="C51" s="292">
        <f t="shared" si="2"/>
        <v>834</v>
      </c>
      <c r="D51" s="290"/>
      <c r="E51" s="290">
        <v>445</v>
      </c>
      <c r="F51" s="290"/>
      <c r="G51" s="290">
        <v>47</v>
      </c>
      <c r="H51" s="290"/>
      <c r="I51" s="290">
        <v>53</v>
      </c>
      <c r="J51" s="290"/>
      <c r="K51" s="290">
        <v>11</v>
      </c>
      <c r="L51" s="290"/>
      <c r="M51" s="290">
        <v>278</v>
      </c>
      <c r="N51" s="290"/>
    </row>
    <row r="52" spans="1:14" ht="17.100000000000001" customHeight="1" x14ac:dyDescent="0.15">
      <c r="A52" s="80"/>
      <c r="B52" s="145">
        <v>30</v>
      </c>
      <c r="C52" s="292">
        <f t="shared" si="2"/>
        <v>835</v>
      </c>
      <c r="D52" s="290"/>
      <c r="E52" s="290">
        <v>434</v>
      </c>
      <c r="F52" s="290"/>
      <c r="G52" s="290">
        <v>48</v>
      </c>
      <c r="H52" s="290"/>
      <c r="I52" s="290">
        <v>53</v>
      </c>
      <c r="J52" s="290"/>
      <c r="K52" s="290">
        <v>11</v>
      </c>
      <c r="L52" s="290"/>
      <c r="M52" s="290">
        <v>289</v>
      </c>
      <c r="N52" s="290"/>
    </row>
    <row r="53" spans="1:14" ht="17.100000000000001" customHeight="1" x14ac:dyDescent="0.15">
      <c r="A53" s="80" t="s">
        <v>108</v>
      </c>
      <c r="B53" s="145" t="s">
        <v>314</v>
      </c>
      <c r="C53" s="292">
        <f t="shared" si="2"/>
        <v>833</v>
      </c>
      <c r="D53" s="290"/>
      <c r="E53" s="290">
        <v>426</v>
      </c>
      <c r="F53" s="290"/>
      <c r="G53" s="290">
        <v>46</v>
      </c>
      <c r="H53" s="290"/>
      <c r="I53" s="290">
        <v>52</v>
      </c>
      <c r="J53" s="290"/>
      <c r="K53" s="290">
        <v>13</v>
      </c>
      <c r="L53" s="290"/>
      <c r="M53" s="290">
        <v>296</v>
      </c>
      <c r="N53" s="290"/>
    </row>
    <row r="54" spans="1:14" ht="17.100000000000001" customHeight="1" x14ac:dyDescent="0.15">
      <c r="A54" s="80"/>
      <c r="B54" s="145">
        <v>2</v>
      </c>
      <c r="C54" s="292">
        <v>819</v>
      </c>
      <c r="D54" s="290"/>
      <c r="E54" s="290">
        <v>420</v>
      </c>
      <c r="F54" s="290"/>
      <c r="G54" s="290">
        <v>49</v>
      </c>
      <c r="H54" s="290"/>
      <c r="I54" s="290">
        <v>45</v>
      </c>
      <c r="J54" s="290"/>
      <c r="K54" s="290">
        <v>12</v>
      </c>
      <c r="L54" s="290"/>
      <c r="M54" s="290">
        <v>293</v>
      </c>
      <c r="N54" s="290"/>
    </row>
    <row r="55" spans="1:14" ht="17.100000000000001" customHeight="1" x14ac:dyDescent="0.15">
      <c r="A55" s="80"/>
      <c r="B55" s="145">
        <v>3</v>
      </c>
      <c r="C55" s="292">
        <v>838</v>
      </c>
      <c r="D55" s="290"/>
      <c r="E55" s="290">
        <v>417</v>
      </c>
      <c r="F55" s="290"/>
      <c r="G55" s="290">
        <v>52</v>
      </c>
      <c r="H55" s="290"/>
      <c r="I55" s="290">
        <v>41</v>
      </c>
      <c r="J55" s="290"/>
      <c r="K55" s="290">
        <v>14</v>
      </c>
      <c r="L55" s="290"/>
      <c r="M55" s="290">
        <v>314</v>
      </c>
      <c r="N55" s="290"/>
    </row>
    <row r="56" spans="1:14" ht="17.100000000000001" customHeight="1" x14ac:dyDescent="0.15">
      <c r="A56" s="80"/>
      <c r="B56" s="145">
        <v>4</v>
      </c>
      <c r="C56" s="292">
        <v>763</v>
      </c>
      <c r="D56" s="290"/>
      <c r="E56" s="290">
        <v>378</v>
      </c>
      <c r="F56" s="290"/>
      <c r="G56" s="290">
        <v>46</v>
      </c>
      <c r="H56" s="290"/>
      <c r="I56" s="290">
        <v>41</v>
      </c>
      <c r="J56" s="290"/>
      <c r="K56" s="290">
        <v>9</v>
      </c>
      <c r="L56" s="290"/>
      <c r="M56" s="290">
        <v>289</v>
      </c>
      <c r="N56" s="290"/>
    </row>
    <row r="57" spans="1:14" ht="6" customHeight="1" x14ac:dyDescent="0.15">
      <c r="A57" s="87"/>
      <c r="B57" s="87"/>
      <c r="C57" s="89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</row>
    <row r="58" spans="1:14" ht="6.75" customHeight="1" x14ac:dyDescent="0.15">
      <c r="A58" s="86"/>
      <c r="B58" s="86"/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</row>
    <row r="59" spans="1:14" ht="13.5" customHeight="1" x14ac:dyDescent="0.15">
      <c r="A59" s="80" t="s">
        <v>55</v>
      </c>
      <c r="B59" s="86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</row>
    <row r="60" spans="1:14" x14ac:dyDescent="0.15">
      <c r="A60" s="80"/>
      <c r="B60" s="80"/>
      <c r="C60" s="80"/>
      <c r="D60" s="80"/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spans="1:14" ht="13.5" customHeight="1" x14ac:dyDescent="0.15">
      <c r="A61" s="126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</row>
    <row r="62" spans="1:14" ht="6.75" customHeight="1" x14ac:dyDescent="0.15">
      <c r="A62" s="127"/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</row>
    <row r="63" spans="1:14" ht="13.5" customHeight="1" x14ac:dyDescent="0.15">
      <c r="A63" s="153"/>
      <c r="B63" s="153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</row>
    <row r="64" spans="1:14" ht="13.5" customHeight="1" x14ac:dyDescent="0.15">
      <c r="A64" s="153"/>
      <c r="B64" s="153"/>
      <c r="C64" s="155"/>
      <c r="D64" s="155"/>
      <c r="E64" s="153"/>
      <c r="F64" s="153"/>
      <c r="G64" s="153"/>
      <c r="H64" s="153"/>
      <c r="I64" s="154"/>
      <c r="J64" s="154"/>
      <c r="K64" s="154"/>
      <c r="L64" s="154"/>
      <c r="M64" s="154"/>
      <c r="N64" s="154"/>
    </row>
    <row r="65" spans="1:14" ht="13.5" customHeight="1" x14ac:dyDescent="0.15">
      <c r="A65" s="153"/>
      <c r="B65" s="153"/>
      <c r="C65" s="155"/>
      <c r="D65" s="155"/>
      <c r="E65" s="153"/>
      <c r="F65" s="153"/>
      <c r="G65" s="153"/>
      <c r="H65" s="153"/>
      <c r="I65" s="154"/>
      <c r="J65" s="154"/>
      <c r="K65" s="154"/>
      <c r="L65" s="154"/>
      <c r="M65" s="154"/>
      <c r="N65" s="154"/>
    </row>
    <row r="66" spans="1:14" ht="6.75" customHeight="1" x14ac:dyDescent="0.15">
      <c r="A66" s="127"/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</row>
    <row r="67" spans="1:14" ht="12.75" customHeight="1" x14ac:dyDescent="0.15">
      <c r="A67" s="127"/>
      <c r="B67" s="156"/>
      <c r="C67" s="149"/>
      <c r="D67" s="149"/>
      <c r="E67" s="157"/>
      <c r="F67" s="157"/>
      <c r="G67" s="157"/>
      <c r="H67" s="157"/>
      <c r="I67" s="149"/>
      <c r="J67" s="149"/>
      <c r="K67" s="157"/>
      <c r="L67" s="157"/>
      <c r="M67" s="157"/>
      <c r="N67" s="157"/>
    </row>
    <row r="68" spans="1:14" ht="12.75" customHeight="1" x14ac:dyDescent="0.15">
      <c r="A68" s="127"/>
      <c r="B68" s="156"/>
      <c r="C68" s="149"/>
      <c r="D68" s="149"/>
      <c r="E68" s="157"/>
      <c r="F68" s="157"/>
      <c r="G68" s="157"/>
      <c r="H68" s="157"/>
      <c r="I68" s="149"/>
      <c r="J68" s="149"/>
      <c r="K68" s="157"/>
      <c r="L68" s="157"/>
      <c r="M68" s="157"/>
      <c r="N68" s="157"/>
    </row>
    <row r="69" spans="1:14" ht="12.75" customHeight="1" x14ac:dyDescent="0.15">
      <c r="A69" s="127"/>
      <c r="B69" s="156"/>
      <c r="C69" s="149"/>
      <c r="D69" s="149"/>
      <c r="E69" s="157"/>
      <c r="F69" s="157"/>
      <c r="G69" s="157"/>
      <c r="H69" s="157"/>
      <c r="I69" s="149"/>
      <c r="J69" s="149"/>
      <c r="K69" s="157"/>
      <c r="L69" s="157"/>
      <c r="M69" s="157"/>
      <c r="N69" s="157"/>
    </row>
    <row r="70" spans="1:14" ht="12.75" customHeight="1" x14ac:dyDescent="0.15">
      <c r="A70" s="127"/>
      <c r="B70" s="156"/>
      <c r="C70" s="149"/>
      <c r="D70" s="149"/>
      <c r="E70" s="157"/>
      <c r="F70" s="157"/>
      <c r="G70" s="157"/>
      <c r="H70" s="157"/>
      <c r="I70" s="149"/>
      <c r="J70" s="149"/>
      <c r="K70" s="157"/>
      <c r="L70" s="157"/>
      <c r="M70" s="157"/>
      <c r="N70" s="157"/>
    </row>
    <row r="71" spans="1:14" ht="12.75" customHeight="1" x14ac:dyDescent="0.15">
      <c r="A71" s="127"/>
      <c r="B71" s="156"/>
      <c r="C71" s="149"/>
      <c r="D71" s="149"/>
      <c r="E71" s="157"/>
      <c r="F71" s="157"/>
      <c r="G71" s="157"/>
      <c r="H71" s="157"/>
      <c r="I71" s="149"/>
      <c r="J71" s="149"/>
      <c r="K71" s="157"/>
      <c r="L71" s="157"/>
      <c r="M71" s="157"/>
      <c r="N71" s="157"/>
    </row>
    <row r="72" spans="1:14" ht="12.75" customHeight="1" x14ac:dyDescent="0.15">
      <c r="A72" s="127"/>
      <c r="B72" s="156"/>
      <c r="C72" s="149"/>
      <c r="D72" s="149"/>
      <c r="E72" s="157"/>
      <c r="F72" s="157"/>
      <c r="G72" s="157"/>
      <c r="H72" s="157"/>
      <c r="I72" s="149"/>
      <c r="J72" s="149"/>
      <c r="K72" s="157"/>
      <c r="L72" s="157"/>
      <c r="M72" s="157"/>
      <c r="N72" s="157"/>
    </row>
    <row r="73" spans="1:14" ht="12.75" customHeight="1" x14ac:dyDescent="0.15">
      <c r="A73" s="127"/>
      <c r="B73" s="156"/>
      <c r="C73" s="149"/>
      <c r="D73" s="149"/>
      <c r="E73" s="157"/>
      <c r="F73" s="157"/>
      <c r="G73" s="157"/>
      <c r="H73" s="157"/>
      <c r="I73" s="149"/>
      <c r="J73" s="149"/>
      <c r="K73" s="157"/>
      <c r="L73" s="157"/>
      <c r="M73" s="157"/>
      <c r="N73" s="157"/>
    </row>
    <row r="74" spans="1:14" x14ac:dyDescent="0.15">
      <c r="A74" s="127"/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</row>
  </sheetData>
  <mergeCells count="155">
    <mergeCell ref="A5:B5"/>
    <mergeCell ref="D5:E5"/>
    <mergeCell ref="H5:I5"/>
    <mergeCell ref="L5:M5"/>
    <mergeCell ref="D7:E7"/>
    <mergeCell ref="H7:I7"/>
    <mergeCell ref="L7:M7"/>
    <mergeCell ref="D8:E8"/>
    <mergeCell ref="H8:I8"/>
    <mergeCell ref="L8:M8"/>
    <mergeCell ref="D9:E9"/>
    <mergeCell ref="H9:I9"/>
    <mergeCell ref="L9:M9"/>
    <mergeCell ref="D10:E10"/>
    <mergeCell ref="H10:I10"/>
    <mergeCell ref="L10:M10"/>
    <mergeCell ref="D11:E11"/>
    <mergeCell ref="H11:I11"/>
    <mergeCell ref="L11:M11"/>
    <mergeCell ref="D12:E12"/>
    <mergeCell ref="H12:I12"/>
    <mergeCell ref="L12:M12"/>
    <mergeCell ref="D13:E13"/>
    <mergeCell ref="H13:I13"/>
    <mergeCell ref="L13:M13"/>
    <mergeCell ref="D14:E14"/>
    <mergeCell ref="H14:I14"/>
    <mergeCell ref="L14:M14"/>
    <mergeCell ref="D15:E15"/>
    <mergeCell ref="H15:I15"/>
    <mergeCell ref="L15:M15"/>
    <mergeCell ref="D16:E16"/>
    <mergeCell ref="H16:I16"/>
    <mergeCell ref="L16:M16"/>
    <mergeCell ref="D17:E17"/>
    <mergeCell ref="H17:I17"/>
    <mergeCell ref="L17:M17"/>
    <mergeCell ref="D26:E26"/>
    <mergeCell ref="H26:I26"/>
    <mergeCell ref="L26:M26"/>
    <mergeCell ref="D27:E27"/>
    <mergeCell ref="H27:I27"/>
    <mergeCell ref="L27:M27"/>
    <mergeCell ref="D28:E28"/>
    <mergeCell ref="H28:I28"/>
    <mergeCell ref="L28:M28"/>
    <mergeCell ref="D29:E29"/>
    <mergeCell ref="H29:I29"/>
    <mergeCell ref="L29:M29"/>
    <mergeCell ref="D30:E30"/>
    <mergeCell ref="H30:I30"/>
    <mergeCell ref="L30:M30"/>
    <mergeCell ref="D31:E31"/>
    <mergeCell ref="H31:I31"/>
    <mergeCell ref="L31:M31"/>
    <mergeCell ref="L36:M36"/>
    <mergeCell ref="C47:D47"/>
    <mergeCell ref="E47:F47"/>
    <mergeCell ref="G47:H47"/>
    <mergeCell ref="I47:J47"/>
    <mergeCell ref="K47:L47"/>
    <mergeCell ref="M47:N47"/>
    <mergeCell ref="D32:E32"/>
    <mergeCell ref="H32:I32"/>
    <mergeCell ref="L32:M32"/>
    <mergeCell ref="D33:E33"/>
    <mergeCell ref="H33:I33"/>
    <mergeCell ref="L33:M33"/>
    <mergeCell ref="D34:E34"/>
    <mergeCell ref="H34:I34"/>
    <mergeCell ref="L34:M34"/>
    <mergeCell ref="C48:D48"/>
    <mergeCell ref="E48:F48"/>
    <mergeCell ref="G48:H48"/>
    <mergeCell ref="I48:J48"/>
    <mergeCell ref="K48:L48"/>
    <mergeCell ref="M48:N48"/>
    <mergeCell ref="C49:D49"/>
    <mergeCell ref="E49:F49"/>
    <mergeCell ref="G49:H49"/>
    <mergeCell ref="I49:J49"/>
    <mergeCell ref="K49:L49"/>
    <mergeCell ref="M49:N49"/>
    <mergeCell ref="C50:D50"/>
    <mergeCell ref="E50:F50"/>
    <mergeCell ref="G50:H50"/>
    <mergeCell ref="I50:J50"/>
    <mergeCell ref="K50:L50"/>
    <mergeCell ref="M50:N50"/>
    <mergeCell ref="C51:D51"/>
    <mergeCell ref="E51:F51"/>
    <mergeCell ref="G51:H51"/>
    <mergeCell ref="I51:J51"/>
    <mergeCell ref="K51:L51"/>
    <mergeCell ref="M51:N51"/>
    <mergeCell ref="C52:D52"/>
    <mergeCell ref="E52:F52"/>
    <mergeCell ref="G52:H52"/>
    <mergeCell ref="I52:J52"/>
    <mergeCell ref="K52:L52"/>
    <mergeCell ref="M52:N52"/>
    <mergeCell ref="C53:D53"/>
    <mergeCell ref="E53:F53"/>
    <mergeCell ref="G53:H53"/>
    <mergeCell ref="I53:J53"/>
    <mergeCell ref="K53:L53"/>
    <mergeCell ref="M53:N53"/>
    <mergeCell ref="C54:D54"/>
    <mergeCell ref="E54:F54"/>
    <mergeCell ref="G54:H54"/>
    <mergeCell ref="I54:J54"/>
    <mergeCell ref="K54:L54"/>
    <mergeCell ref="M54:N54"/>
    <mergeCell ref="C55:D55"/>
    <mergeCell ref="E55:F55"/>
    <mergeCell ref="G55:H55"/>
    <mergeCell ref="I55:J55"/>
    <mergeCell ref="K55:L55"/>
    <mergeCell ref="M55:N55"/>
    <mergeCell ref="C56:D56"/>
    <mergeCell ref="E56:F56"/>
    <mergeCell ref="G56:H56"/>
    <mergeCell ref="I56:J56"/>
    <mergeCell ref="K56:L56"/>
    <mergeCell ref="M56:N56"/>
    <mergeCell ref="C58:D58"/>
    <mergeCell ref="E58:F58"/>
    <mergeCell ref="G58:H58"/>
    <mergeCell ref="I58:J58"/>
    <mergeCell ref="K58:L58"/>
    <mergeCell ref="M58:N58"/>
    <mergeCell ref="N23:N24"/>
    <mergeCell ref="A42:B45"/>
    <mergeCell ref="C42:D45"/>
    <mergeCell ref="E42:F45"/>
    <mergeCell ref="G42:H45"/>
    <mergeCell ref="I42:J43"/>
    <mergeCell ref="K42:L43"/>
    <mergeCell ref="M42:N45"/>
    <mergeCell ref="I44:J45"/>
    <mergeCell ref="K44:L45"/>
    <mergeCell ref="A23:B24"/>
    <mergeCell ref="C23:C24"/>
    <mergeCell ref="D23:E24"/>
    <mergeCell ref="F23:F24"/>
    <mergeCell ref="G23:G24"/>
    <mergeCell ref="H23:I24"/>
    <mergeCell ref="J23:J24"/>
    <mergeCell ref="K23:K24"/>
    <mergeCell ref="L23:M24"/>
    <mergeCell ref="D35:E35"/>
    <mergeCell ref="H35:I35"/>
    <mergeCell ref="L35:M35"/>
    <mergeCell ref="D36:E36"/>
    <mergeCell ref="H36:I36"/>
  </mergeCells>
  <phoneticPr fontId="2"/>
  <pageMargins left="0.70866141732283472" right="0.70866141732283472" top="0.74803149606299213" bottom="0.74803149606299213" header="0.31496062992125984" footer="0.31496062992125984"/>
  <pageSetup paperSize="9" scale="97" orientation="portrait" r:id="rId1"/>
  <rowBreaks count="1" manualBreakCount="1">
    <brk id="74" max="2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7"/>
  <sheetViews>
    <sheetView zoomScaleSheetLayoutView="100" workbookViewId="0"/>
  </sheetViews>
  <sheetFormatPr defaultRowHeight="13.5" x14ac:dyDescent="0.15"/>
  <cols>
    <col min="1" max="2" width="4.375" customWidth="1"/>
    <col min="3" max="3" width="8.75" customWidth="1"/>
    <col min="4" max="5" width="4.375" customWidth="1"/>
    <col min="6" max="7" width="8.75" customWidth="1"/>
    <col min="8" max="9" width="4.375" customWidth="1"/>
    <col min="10" max="11" width="8.75" customWidth="1"/>
    <col min="12" max="13" width="4.375" customWidth="1"/>
    <col min="14" max="14" width="8.75" customWidth="1"/>
    <col min="15" max="15" width="2.625" customWidth="1"/>
    <col min="16" max="16" width="3" customWidth="1"/>
    <col min="17" max="18" width="4" customWidth="1"/>
    <col min="19" max="19" width="9" customWidth="1"/>
    <col min="20" max="20" width="7.5" customWidth="1"/>
    <col min="21" max="22" width="4.5" customWidth="1"/>
    <col min="23" max="24" width="8" customWidth="1"/>
    <col min="25" max="25" width="8.75" customWidth="1"/>
    <col min="26" max="26" width="8.5" customWidth="1"/>
    <col min="27" max="30" width="4" customWidth="1"/>
  </cols>
  <sheetData>
    <row r="1" spans="1:30" x14ac:dyDescent="0.15">
      <c r="A1" s="10" t="s">
        <v>62</v>
      </c>
      <c r="B1" s="10"/>
      <c r="C1" s="1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10"/>
      <c r="AA1" s="10"/>
      <c r="AB1" s="10"/>
      <c r="AC1" s="10"/>
      <c r="AD1" s="34" t="s">
        <v>263</v>
      </c>
    </row>
    <row r="2" spans="1:30" ht="12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4.25" x14ac:dyDescent="0.15">
      <c r="A3" s="3" t="s">
        <v>77</v>
      </c>
      <c r="B3" s="2"/>
      <c r="C3" s="2"/>
      <c r="D3" s="2"/>
      <c r="E3" s="2"/>
      <c r="F3" s="2"/>
      <c r="G3" s="2"/>
      <c r="H3" s="2"/>
      <c r="I3" s="2"/>
      <c r="J3" s="2"/>
      <c r="K3" s="10"/>
      <c r="L3" s="10"/>
      <c r="M3" s="10"/>
      <c r="N3" s="34" t="s">
        <v>22</v>
      </c>
      <c r="O3" s="3" t="s">
        <v>79</v>
      </c>
      <c r="P3" s="39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6.75" customHeight="1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</row>
    <row r="5" spans="1:30" ht="13.5" customHeight="1" x14ac:dyDescent="0.15">
      <c r="A5" s="405" t="s">
        <v>13</v>
      </c>
      <c r="B5" s="406"/>
      <c r="C5" s="23" t="s">
        <v>9</v>
      </c>
      <c r="D5" s="407" t="s">
        <v>6</v>
      </c>
      <c r="E5" s="405"/>
      <c r="F5" s="23" t="s">
        <v>15</v>
      </c>
      <c r="G5" s="16" t="s">
        <v>80</v>
      </c>
      <c r="H5" s="407" t="s">
        <v>59</v>
      </c>
      <c r="I5" s="405"/>
      <c r="J5" s="23" t="s">
        <v>12</v>
      </c>
      <c r="K5" s="23" t="s">
        <v>47</v>
      </c>
      <c r="L5" s="407" t="s">
        <v>81</v>
      </c>
      <c r="M5" s="405"/>
      <c r="N5" s="23" t="s">
        <v>27</v>
      </c>
      <c r="O5" s="380" t="s">
        <v>13</v>
      </c>
      <c r="P5" s="381"/>
      <c r="Q5" s="408" t="s">
        <v>51</v>
      </c>
      <c r="R5" s="409"/>
      <c r="S5" s="410"/>
      <c r="T5" s="408" t="s">
        <v>44</v>
      </c>
      <c r="U5" s="409"/>
      <c r="V5" s="410"/>
      <c r="W5" s="408" t="s">
        <v>83</v>
      </c>
      <c r="X5" s="409"/>
      <c r="Y5" s="410"/>
      <c r="Z5" s="411" t="s">
        <v>28</v>
      </c>
      <c r="AA5" s="412"/>
      <c r="AB5" s="412"/>
      <c r="AC5" s="412"/>
      <c r="AD5" s="412"/>
    </row>
    <row r="6" spans="1:30" ht="6.75" customHeight="1" x14ac:dyDescent="0.15">
      <c r="A6" s="2"/>
      <c r="B6" s="2"/>
      <c r="C6" s="24"/>
      <c r="D6" s="13"/>
      <c r="E6" s="2"/>
      <c r="F6" s="2"/>
      <c r="G6" s="2"/>
      <c r="H6" s="2"/>
      <c r="I6" s="2"/>
      <c r="J6" s="2"/>
      <c r="K6" s="2"/>
      <c r="L6" s="2"/>
      <c r="M6" s="2"/>
      <c r="N6" s="2"/>
      <c r="O6" s="382"/>
      <c r="P6" s="383"/>
      <c r="Q6" s="353" t="s">
        <v>64</v>
      </c>
      <c r="R6" s="413"/>
      <c r="S6" s="415" t="s">
        <v>5</v>
      </c>
      <c r="T6" s="415" t="s">
        <v>64</v>
      </c>
      <c r="U6" s="353" t="s">
        <v>5</v>
      </c>
      <c r="V6" s="413"/>
      <c r="W6" s="352" t="s">
        <v>84</v>
      </c>
      <c r="X6" s="352" t="s">
        <v>85</v>
      </c>
      <c r="Y6" s="417" t="s">
        <v>86</v>
      </c>
      <c r="Z6" s="352" t="s">
        <v>87</v>
      </c>
      <c r="AA6" s="352" t="s">
        <v>88</v>
      </c>
      <c r="AB6" s="352"/>
      <c r="AC6" s="353" t="s">
        <v>91</v>
      </c>
      <c r="AD6" s="354"/>
    </row>
    <row r="7" spans="1:30" ht="6.75" customHeight="1" x14ac:dyDescent="0.15">
      <c r="A7" s="338" t="s">
        <v>93</v>
      </c>
      <c r="B7" s="334">
        <v>20</v>
      </c>
      <c r="C7" s="339">
        <f>SUM(D7:N7)</f>
        <v>0</v>
      </c>
      <c r="D7" s="340"/>
      <c r="E7" s="340"/>
      <c r="F7" s="341"/>
      <c r="G7" s="341"/>
      <c r="H7" s="341"/>
      <c r="I7" s="341"/>
      <c r="J7" s="341"/>
      <c r="K7" s="341"/>
      <c r="L7" s="341"/>
      <c r="M7" s="341"/>
      <c r="N7" s="341"/>
      <c r="O7" s="384"/>
      <c r="P7" s="385"/>
      <c r="Q7" s="355"/>
      <c r="R7" s="414"/>
      <c r="S7" s="416"/>
      <c r="T7" s="416"/>
      <c r="U7" s="355"/>
      <c r="V7" s="414"/>
      <c r="W7" s="352"/>
      <c r="X7" s="352"/>
      <c r="Y7" s="418"/>
      <c r="Z7" s="352"/>
      <c r="AA7" s="352"/>
      <c r="AB7" s="352"/>
      <c r="AC7" s="355"/>
      <c r="AD7" s="356"/>
    </row>
    <row r="8" spans="1:30" ht="6.75" customHeight="1" x14ac:dyDescent="0.15">
      <c r="A8" s="338"/>
      <c r="B8" s="334"/>
      <c r="C8" s="339"/>
      <c r="D8" s="340"/>
      <c r="E8" s="340"/>
      <c r="F8" s="341"/>
      <c r="G8" s="341"/>
      <c r="H8" s="341"/>
      <c r="I8" s="341"/>
      <c r="J8" s="341"/>
      <c r="K8" s="341"/>
      <c r="L8" s="341"/>
      <c r="M8" s="341"/>
      <c r="N8" s="341"/>
      <c r="O8" s="36"/>
      <c r="P8" s="36"/>
      <c r="Q8" s="42"/>
      <c r="R8" s="3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ht="12.75" customHeight="1" x14ac:dyDescent="0.15">
      <c r="A9" s="2"/>
      <c r="B9" s="17">
        <v>21</v>
      </c>
      <c r="C9" s="25">
        <f t="shared" ref="C9:C16" si="0">SUM(D9:N9)</f>
        <v>0</v>
      </c>
      <c r="D9" s="330"/>
      <c r="E9" s="330"/>
      <c r="F9" s="14"/>
      <c r="G9" s="14"/>
      <c r="H9" s="359"/>
      <c r="I9" s="359"/>
      <c r="J9" s="14"/>
      <c r="K9" s="14"/>
      <c r="L9" s="359"/>
      <c r="M9" s="359"/>
      <c r="N9" s="14"/>
      <c r="O9" s="36" t="s">
        <v>94</v>
      </c>
      <c r="P9" s="40">
        <v>15</v>
      </c>
      <c r="Q9" s="331">
        <v>5093</v>
      </c>
      <c r="R9" s="333"/>
      <c r="S9" s="46">
        <v>11615</v>
      </c>
      <c r="T9" s="49">
        <v>64.2</v>
      </c>
      <c r="U9" s="404">
        <v>45</v>
      </c>
      <c r="V9" s="404"/>
      <c r="W9" s="46">
        <v>634364</v>
      </c>
      <c r="X9" s="46">
        <v>619559</v>
      </c>
      <c r="Y9" s="49">
        <f t="shared" ref="Y9:Y17" si="1">(X9/W9)*100</f>
        <v>97.66616642810753</v>
      </c>
      <c r="Z9" s="46">
        <v>530000</v>
      </c>
      <c r="AA9" s="313">
        <v>12300</v>
      </c>
      <c r="AB9" s="313"/>
      <c r="AC9" s="313">
        <f>(W9/Q9)*1000</f>
        <v>124556.05733359513</v>
      </c>
      <c r="AD9" s="313"/>
    </row>
    <row r="10" spans="1:30" ht="12.75" customHeight="1" x14ac:dyDescent="0.15">
      <c r="A10" s="2"/>
      <c r="B10" s="17">
        <v>22</v>
      </c>
      <c r="C10" s="25">
        <f t="shared" si="0"/>
        <v>0</v>
      </c>
      <c r="D10" s="330"/>
      <c r="E10" s="330"/>
      <c r="F10" s="14"/>
      <c r="G10" s="14"/>
      <c r="H10" s="359"/>
      <c r="I10" s="359"/>
      <c r="J10" s="14"/>
      <c r="K10" s="14"/>
      <c r="L10" s="359"/>
      <c r="M10" s="359"/>
      <c r="N10" s="14"/>
      <c r="O10" s="36"/>
      <c r="P10" s="37">
        <v>16</v>
      </c>
      <c r="Q10" s="331">
        <v>5209</v>
      </c>
      <c r="R10" s="333"/>
      <c r="S10" s="46">
        <v>11832</v>
      </c>
      <c r="T10" s="49">
        <v>65.599999999999994</v>
      </c>
      <c r="U10" s="404">
        <v>46.4</v>
      </c>
      <c r="V10" s="404"/>
      <c r="W10" s="46">
        <v>647496</v>
      </c>
      <c r="X10" s="46">
        <v>628821</v>
      </c>
      <c r="Y10" s="49">
        <f t="shared" si="1"/>
        <v>97.115812298454358</v>
      </c>
      <c r="Z10" s="46">
        <v>530000</v>
      </c>
      <c r="AA10" s="313">
        <v>12300</v>
      </c>
      <c r="AB10" s="313"/>
      <c r="AC10" s="313">
        <f>(W10/Q10)*1000</f>
        <v>124303.32117488961</v>
      </c>
      <c r="AD10" s="313"/>
    </row>
    <row r="11" spans="1:30" ht="12.75" customHeight="1" x14ac:dyDescent="0.15">
      <c r="A11" s="2"/>
      <c r="B11" s="17">
        <v>23</v>
      </c>
      <c r="C11" s="25">
        <f t="shared" si="0"/>
        <v>0</v>
      </c>
      <c r="D11" s="330"/>
      <c r="E11" s="330"/>
      <c r="F11" s="14"/>
      <c r="G11" s="14"/>
      <c r="H11" s="359"/>
      <c r="I11" s="359"/>
      <c r="J11" s="14"/>
      <c r="K11" s="14"/>
      <c r="L11" s="359"/>
      <c r="M11" s="359"/>
      <c r="N11" s="14"/>
      <c r="O11" s="36"/>
      <c r="P11" s="37">
        <v>17</v>
      </c>
      <c r="Q11" s="331">
        <v>5360</v>
      </c>
      <c r="R11" s="333"/>
      <c r="S11" s="46">
        <v>11991</v>
      </c>
      <c r="T11" s="49">
        <v>66.3</v>
      </c>
      <c r="U11" s="404">
        <v>46.8</v>
      </c>
      <c r="V11" s="404"/>
      <c r="W11" s="46">
        <v>819894</v>
      </c>
      <c r="X11" s="46">
        <v>791796</v>
      </c>
      <c r="Y11" s="49">
        <f t="shared" si="1"/>
        <v>96.572971628039724</v>
      </c>
      <c r="Z11" s="46">
        <v>530000</v>
      </c>
      <c r="AA11" s="313">
        <v>16200</v>
      </c>
      <c r="AB11" s="313"/>
      <c r="AC11" s="313">
        <f>(W11/Q11)*1000+1382</f>
        <v>154347.29850746266</v>
      </c>
      <c r="AD11" s="313"/>
    </row>
    <row r="12" spans="1:30" ht="12.75" customHeight="1" x14ac:dyDescent="0.15">
      <c r="A12" s="2"/>
      <c r="B12" s="17">
        <v>24</v>
      </c>
      <c r="C12" s="25">
        <f t="shared" si="0"/>
        <v>0</v>
      </c>
      <c r="D12" s="330"/>
      <c r="E12" s="330"/>
      <c r="F12" s="14"/>
      <c r="G12" s="14"/>
      <c r="H12" s="359"/>
      <c r="I12" s="359"/>
      <c r="J12" s="14"/>
      <c r="K12" s="14"/>
      <c r="L12" s="359"/>
      <c r="M12" s="359"/>
      <c r="N12" s="14"/>
      <c r="O12" s="36"/>
      <c r="P12" s="37">
        <v>18</v>
      </c>
      <c r="Q12" s="331">
        <v>5366</v>
      </c>
      <c r="R12" s="333"/>
      <c r="S12" s="46">
        <v>11780</v>
      </c>
      <c r="T12" s="49">
        <v>66</v>
      </c>
      <c r="U12" s="404">
        <v>46.8</v>
      </c>
      <c r="V12" s="404"/>
      <c r="W12" s="46">
        <v>791199</v>
      </c>
      <c r="X12" s="46">
        <v>764725</v>
      </c>
      <c r="Y12" s="49">
        <f t="shared" si="1"/>
        <v>96.653939148052515</v>
      </c>
      <c r="Z12" s="46">
        <v>530000</v>
      </c>
      <c r="AA12" s="313">
        <v>16200</v>
      </c>
      <c r="AB12" s="313"/>
      <c r="AC12" s="313">
        <f>(W12/Q12)*1000-684</f>
        <v>146762.7014535967</v>
      </c>
      <c r="AD12" s="313"/>
    </row>
    <row r="13" spans="1:30" ht="12.75" customHeight="1" x14ac:dyDescent="0.15">
      <c r="A13" s="2"/>
      <c r="B13" s="17">
        <v>25</v>
      </c>
      <c r="C13" s="25">
        <f t="shared" si="0"/>
        <v>0</v>
      </c>
      <c r="D13" s="330"/>
      <c r="E13" s="330"/>
      <c r="F13" s="14"/>
      <c r="G13" s="14"/>
      <c r="H13" s="359"/>
      <c r="I13" s="359"/>
      <c r="J13" s="14"/>
      <c r="K13" s="14"/>
      <c r="L13" s="359"/>
      <c r="M13" s="359"/>
      <c r="N13" s="14"/>
      <c r="O13" s="36"/>
      <c r="P13" s="40">
        <v>19</v>
      </c>
      <c r="Q13" s="331">
        <v>5384</v>
      </c>
      <c r="R13" s="333"/>
      <c r="S13" s="46">
        <v>11579</v>
      </c>
      <c r="T13" s="49">
        <v>66.400000000000006</v>
      </c>
      <c r="U13" s="404">
        <v>46.8</v>
      </c>
      <c r="V13" s="404"/>
      <c r="W13" s="46">
        <v>791992</v>
      </c>
      <c r="X13" s="46">
        <v>766175</v>
      </c>
      <c r="Y13" s="49">
        <f t="shared" si="1"/>
        <v>96.740244850958092</v>
      </c>
      <c r="Z13" s="46">
        <v>560000</v>
      </c>
      <c r="AA13" s="313">
        <v>16200</v>
      </c>
      <c r="AB13" s="313"/>
      <c r="AC13" s="313">
        <f>(W13/Q13)*1000+549</f>
        <v>147650.04011887073</v>
      </c>
      <c r="AD13" s="313"/>
    </row>
    <row r="14" spans="1:30" ht="12.75" customHeight="1" x14ac:dyDescent="0.15">
      <c r="A14" s="2"/>
      <c r="B14" s="17">
        <v>26</v>
      </c>
      <c r="C14" s="25">
        <f t="shared" si="0"/>
        <v>0</v>
      </c>
      <c r="D14" s="330"/>
      <c r="E14" s="330"/>
      <c r="F14" s="14"/>
      <c r="G14" s="14"/>
      <c r="H14" s="359"/>
      <c r="I14" s="359"/>
      <c r="J14" s="14"/>
      <c r="K14" s="14"/>
      <c r="L14" s="359"/>
      <c r="M14" s="359"/>
      <c r="N14" s="14"/>
      <c r="O14" s="36"/>
      <c r="P14" s="40">
        <v>20</v>
      </c>
      <c r="Q14" s="331">
        <v>4242</v>
      </c>
      <c r="R14" s="333"/>
      <c r="S14" s="46">
        <v>9175</v>
      </c>
      <c r="T14" s="49">
        <v>52.1</v>
      </c>
      <c r="U14" s="404">
        <v>33.4</v>
      </c>
      <c r="V14" s="404"/>
      <c r="W14" s="46">
        <v>457265</v>
      </c>
      <c r="X14" s="46">
        <v>434956</v>
      </c>
      <c r="Y14" s="49">
        <f t="shared" si="1"/>
        <v>95.121209801756095</v>
      </c>
      <c r="Z14" s="46">
        <v>470000</v>
      </c>
      <c r="AA14" s="313">
        <v>12000</v>
      </c>
      <c r="AB14" s="313"/>
      <c r="AC14" s="313">
        <f>(W14/Q14)*1000-2894</f>
        <v>104900.67232437529</v>
      </c>
      <c r="AD14" s="313"/>
    </row>
    <row r="15" spans="1:30" ht="12.75" customHeight="1" x14ac:dyDescent="0.15">
      <c r="A15" s="2"/>
      <c r="B15" s="17">
        <v>27</v>
      </c>
      <c r="C15" s="25">
        <f t="shared" si="0"/>
        <v>0</v>
      </c>
      <c r="D15" s="330"/>
      <c r="E15" s="330"/>
      <c r="F15" s="14"/>
      <c r="G15" s="14"/>
      <c r="H15" s="359"/>
      <c r="I15" s="359"/>
      <c r="J15" s="14"/>
      <c r="K15" s="14"/>
      <c r="L15" s="359"/>
      <c r="M15" s="359"/>
      <c r="N15" s="14"/>
      <c r="O15" s="36"/>
      <c r="P15" s="37">
        <v>21</v>
      </c>
      <c r="Q15" s="348"/>
      <c r="R15" s="349"/>
      <c r="S15" s="9"/>
      <c r="T15" s="50"/>
      <c r="U15" s="350"/>
      <c r="V15" s="350"/>
      <c r="W15" s="9"/>
      <c r="X15" s="9"/>
      <c r="Y15" s="56" t="e">
        <f t="shared" si="1"/>
        <v>#DIV/0!</v>
      </c>
      <c r="Z15" s="9"/>
      <c r="AA15" s="342"/>
      <c r="AB15" s="342"/>
      <c r="AC15" s="342"/>
      <c r="AD15" s="342"/>
    </row>
    <row r="16" spans="1:30" ht="12.75" customHeight="1" x14ac:dyDescent="0.15">
      <c r="A16" s="2"/>
      <c r="B16" s="17">
        <v>28</v>
      </c>
      <c r="C16" s="25">
        <f t="shared" si="0"/>
        <v>0</v>
      </c>
      <c r="D16" s="330"/>
      <c r="E16" s="330"/>
      <c r="F16" s="14"/>
      <c r="G16" s="14"/>
      <c r="H16" s="359"/>
      <c r="I16" s="359"/>
      <c r="J16" s="14"/>
      <c r="K16" s="14"/>
      <c r="L16" s="359"/>
      <c r="M16" s="359"/>
      <c r="N16" s="14"/>
      <c r="O16" s="36"/>
      <c r="P16" s="37">
        <v>22</v>
      </c>
      <c r="Q16" s="348"/>
      <c r="R16" s="349"/>
      <c r="S16" s="9"/>
      <c r="T16" s="50"/>
      <c r="U16" s="350"/>
      <c r="V16" s="350"/>
      <c r="W16" s="9"/>
      <c r="X16" s="9"/>
      <c r="Y16" s="56" t="e">
        <f t="shared" si="1"/>
        <v>#DIV/0!</v>
      </c>
      <c r="Z16" s="9"/>
      <c r="AA16" s="342"/>
      <c r="AB16" s="342"/>
      <c r="AC16" s="342"/>
      <c r="AD16" s="342"/>
    </row>
    <row r="17" spans="1:30" ht="6.75" customHeight="1" x14ac:dyDescent="0.15">
      <c r="A17" s="15"/>
      <c r="B17" s="19"/>
      <c r="C17" s="26"/>
      <c r="D17" s="358"/>
      <c r="E17" s="358"/>
      <c r="F17" s="15"/>
      <c r="G17" s="15"/>
      <c r="H17" s="358"/>
      <c r="I17" s="358"/>
      <c r="J17" s="15"/>
      <c r="K17" s="15"/>
      <c r="L17" s="358"/>
      <c r="M17" s="358"/>
      <c r="N17" s="15"/>
      <c r="O17" s="36"/>
      <c r="P17" s="347">
        <v>23</v>
      </c>
      <c r="Q17" s="348"/>
      <c r="R17" s="349"/>
      <c r="S17" s="342"/>
      <c r="T17" s="350"/>
      <c r="U17" s="350"/>
      <c r="V17" s="350"/>
      <c r="W17" s="342"/>
      <c r="X17" s="342"/>
      <c r="Y17" s="351" t="e">
        <f t="shared" si="1"/>
        <v>#DIV/0!</v>
      </c>
      <c r="Z17" s="342"/>
      <c r="AA17" s="342"/>
      <c r="AB17" s="342"/>
      <c r="AC17" s="342"/>
      <c r="AD17" s="342"/>
    </row>
    <row r="18" spans="1:30" ht="6" customHeight="1" x14ac:dyDescent="0.15">
      <c r="A18" s="13"/>
      <c r="B18" s="13"/>
      <c r="C18" s="13"/>
      <c r="D18" s="28"/>
      <c r="E18" s="28"/>
      <c r="F18" s="13"/>
      <c r="G18" s="13"/>
      <c r="H18" s="28"/>
      <c r="I18" s="28"/>
      <c r="J18" s="13"/>
      <c r="K18" s="13"/>
      <c r="L18" s="28"/>
      <c r="M18" s="28"/>
      <c r="N18" s="13"/>
      <c r="O18" s="36"/>
      <c r="P18" s="347"/>
      <c r="Q18" s="348"/>
      <c r="R18" s="349"/>
      <c r="S18" s="342"/>
      <c r="T18" s="350"/>
      <c r="U18" s="350"/>
      <c r="V18" s="350"/>
      <c r="W18" s="342"/>
      <c r="X18" s="342"/>
      <c r="Y18" s="351"/>
      <c r="Z18" s="342"/>
      <c r="AA18" s="342"/>
      <c r="AB18" s="342"/>
      <c r="AC18" s="342"/>
      <c r="AD18" s="342"/>
    </row>
    <row r="19" spans="1:30" ht="13.5" customHeight="1" x14ac:dyDescent="0.15">
      <c r="A19" s="2" t="s">
        <v>96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6"/>
      <c r="P19" s="40">
        <v>24</v>
      </c>
      <c r="Q19" s="348"/>
      <c r="R19" s="349"/>
      <c r="S19" s="9"/>
      <c r="T19" s="50"/>
      <c r="U19" s="350"/>
      <c r="V19" s="350"/>
      <c r="W19" s="9"/>
      <c r="X19" s="9"/>
      <c r="Y19" s="56" t="e">
        <f>(X19/W19)*100</f>
        <v>#DIV/0!</v>
      </c>
      <c r="Z19" s="9"/>
      <c r="AA19" s="342"/>
      <c r="AB19" s="342"/>
      <c r="AC19" s="342"/>
      <c r="AD19" s="342"/>
    </row>
    <row r="20" spans="1:30" ht="12.7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6"/>
      <c r="P20" s="40">
        <v>25</v>
      </c>
      <c r="Q20" s="348"/>
      <c r="R20" s="349"/>
      <c r="S20" s="9"/>
      <c r="T20" s="50"/>
      <c r="U20" s="350"/>
      <c r="V20" s="350"/>
      <c r="W20" s="9"/>
      <c r="X20" s="9"/>
      <c r="Y20" s="56" t="e">
        <f>(X20/W20)*100</f>
        <v>#DIV/0!</v>
      </c>
      <c r="Z20" s="9"/>
      <c r="AA20" s="342"/>
      <c r="AB20" s="342"/>
      <c r="AC20" s="342"/>
      <c r="AD20" s="342"/>
    </row>
    <row r="21" spans="1:30" ht="13.5" customHeight="1" x14ac:dyDescent="0.15">
      <c r="A21" s="3" t="s">
        <v>98</v>
      </c>
      <c r="B21" s="1"/>
      <c r="C21" s="2"/>
      <c r="D21" s="2"/>
      <c r="E21" s="2"/>
      <c r="F21" s="2"/>
      <c r="G21" s="2"/>
      <c r="H21" s="2"/>
      <c r="I21" s="2"/>
      <c r="J21" s="2"/>
      <c r="K21" s="10"/>
      <c r="L21" s="10"/>
      <c r="M21" s="10"/>
      <c r="N21" s="34" t="s">
        <v>22</v>
      </c>
      <c r="O21" s="36"/>
      <c r="P21" s="40">
        <v>26</v>
      </c>
      <c r="Q21" s="348"/>
      <c r="R21" s="349"/>
      <c r="S21" s="9"/>
      <c r="T21" s="50"/>
      <c r="U21" s="350"/>
      <c r="V21" s="350"/>
      <c r="W21" s="9"/>
      <c r="X21" s="9"/>
      <c r="Y21" s="56" t="e">
        <f>(X21/W21)*100</f>
        <v>#DIV/0!</v>
      </c>
      <c r="Z21" s="9"/>
      <c r="AA21" s="342"/>
      <c r="AB21" s="342"/>
      <c r="AC21" s="342"/>
      <c r="AD21" s="342"/>
    </row>
    <row r="22" spans="1:30" ht="6.75" customHeight="1" x14ac:dyDescent="0.1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36"/>
      <c r="P22" s="347">
        <v>27</v>
      </c>
      <c r="Q22" s="348"/>
      <c r="R22" s="349"/>
      <c r="S22" s="342"/>
      <c r="T22" s="350"/>
      <c r="U22" s="350"/>
      <c r="V22" s="350"/>
      <c r="W22" s="342"/>
      <c r="X22" s="342"/>
      <c r="Y22" s="351" t="e">
        <f>(X22/W22)*100</f>
        <v>#DIV/0!</v>
      </c>
      <c r="Z22" s="342"/>
      <c r="AA22" s="342"/>
      <c r="AB22" s="342"/>
      <c r="AC22" s="342"/>
      <c r="AD22" s="342"/>
    </row>
    <row r="23" spans="1:30" ht="6" customHeight="1" x14ac:dyDescent="0.15">
      <c r="A23" s="343" t="s">
        <v>13</v>
      </c>
      <c r="B23" s="344"/>
      <c r="C23" s="346" t="s">
        <v>9</v>
      </c>
      <c r="D23" s="343" t="s">
        <v>6</v>
      </c>
      <c r="E23" s="343"/>
      <c r="F23" s="343" t="s">
        <v>15</v>
      </c>
      <c r="G23" s="343" t="s">
        <v>80</v>
      </c>
      <c r="H23" s="343" t="s">
        <v>59</v>
      </c>
      <c r="I23" s="343"/>
      <c r="J23" s="343" t="s">
        <v>12</v>
      </c>
      <c r="K23" s="343" t="s">
        <v>47</v>
      </c>
      <c r="L23" s="343" t="s">
        <v>81</v>
      </c>
      <c r="M23" s="343"/>
      <c r="N23" s="343" t="s">
        <v>27</v>
      </c>
      <c r="O23" s="36"/>
      <c r="P23" s="347"/>
      <c r="Q23" s="348"/>
      <c r="R23" s="349"/>
      <c r="S23" s="342"/>
      <c r="T23" s="350"/>
      <c r="U23" s="350"/>
      <c r="V23" s="350"/>
      <c r="W23" s="342"/>
      <c r="X23" s="342"/>
      <c r="Y23" s="351"/>
      <c r="Z23" s="342"/>
      <c r="AA23" s="342"/>
      <c r="AB23" s="342"/>
      <c r="AC23" s="342"/>
      <c r="AD23" s="342"/>
    </row>
    <row r="24" spans="1:30" ht="6" customHeight="1" x14ac:dyDescent="0.15">
      <c r="A24" s="345"/>
      <c r="B24" s="309"/>
      <c r="C24" s="308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6"/>
      <c r="P24" s="347">
        <v>28</v>
      </c>
      <c r="Q24" s="348"/>
      <c r="R24" s="349"/>
      <c r="S24" s="342"/>
      <c r="T24" s="350"/>
      <c r="U24" s="350"/>
      <c r="V24" s="350"/>
      <c r="W24" s="342"/>
      <c r="X24" s="342"/>
      <c r="Y24" s="351" t="e">
        <f>(X24/W24)*100</f>
        <v>#DIV/0!</v>
      </c>
      <c r="Z24" s="342"/>
      <c r="AA24" s="342"/>
      <c r="AB24" s="342"/>
      <c r="AC24" s="342"/>
      <c r="AD24" s="342"/>
    </row>
    <row r="25" spans="1:30" ht="6.75" customHeight="1" x14ac:dyDescent="0.15">
      <c r="A25" s="2"/>
      <c r="B25" s="2"/>
      <c r="C25" s="24"/>
      <c r="D25" s="13"/>
      <c r="E25" s="2"/>
      <c r="F25" s="2"/>
      <c r="G25" s="2"/>
      <c r="H25" s="2"/>
      <c r="I25" s="2"/>
      <c r="J25" s="2"/>
      <c r="K25" s="2"/>
      <c r="L25" s="2"/>
      <c r="M25" s="2"/>
      <c r="N25" s="2"/>
      <c r="O25" s="36"/>
      <c r="P25" s="347"/>
      <c r="Q25" s="348"/>
      <c r="R25" s="349"/>
      <c r="S25" s="342"/>
      <c r="T25" s="350"/>
      <c r="U25" s="350"/>
      <c r="V25" s="350"/>
      <c r="W25" s="342"/>
      <c r="X25" s="342"/>
      <c r="Y25" s="351"/>
      <c r="Z25" s="342"/>
      <c r="AA25" s="342"/>
      <c r="AB25" s="342"/>
      <c r="AC25" s="342"/>
      <c r="AD25" s="342"/>
    </row>
    <row r="26" spans="1:30" ht="6.75" customHeight="1" x14ac:dyDescent="0.15">
      <c r="A26" s="338" t="s">
        <v>93</v>
      </c>
      <c r="B26" s="334">
        <v>20</v>
      </c>
      <c r="C26" s="339">
        <f>SUM(D26:N26)</f>
        <v>0</v>
      </c>
      <c r="D26" s="340"/>
      <c r="E26" s="340"/>
      <c r="F26" s="341"/>
      <c r="G26" s="341"/>
      <c r="H26" s="341"/>
      <c r="I26" s="341"/>
      <c r="J26" s="341"/>
      <c r="K26" s="341"/>
      <c r="L26" s="341"/>
      <c r="M26" s="341"/>
      <c r="N26" s="341"/>
      <c r="O26" s="35"/>
      <c r="P26" s="35"/>
      <c r="Q26" s="400"/>
      <c r="R26" s="401"/>
      <c r="S26" s="45"/>
      <c r="T26" s="51"/>
      <c r="U26" s="402"/>
      <c r="V26" s="402"/>
      <c r="W26" s="35"/>
      <c r="X26" s="35"/>
      <c r="Y26" s="35"/>
      <c r="Z26" s="35"/>
      <c r="AA26" s="403"/>
      <c r="AB26" s="403"/>
      <c r="AC26" s="403"/>
      <c r="AD26" s="403"/>
    </row>
    <row r="27" spans="1:30" ht="6" customHeight="1" x14ac:dyDescent="0.15">
      <c r="A27" s="338"/>
      <c r="B27" s="334"/>
      <c r="C27" s="339"/>
      <c r="D27" s="340"/>
      <c r="E27" s="340"/>
      <c r="F27" s="341"/>
      <c r="G27" s="341"/>
      <c r="H27" s="341"/>
      <c r="I27" s="341"/>
      <c r="J27" s="341"/>
      <c r="K27" s="341"/>
      <c r="L27" s="341"/>
      <c r="M27" s="341"/>
      <c r="N27" s="341"/>
      <c r="O27" s="13"/>
      <c r="P27" s="13"/>
      <c r="Q27" s="12"/>
      <c r="R27" s="12"/>
      <c r="S27" s="12"/>
      <c r="T27" s="52"/>
      <c r="U27" s="54"/>
      <c r="V27" s="54"/>
      <c r="W27" s="13"/>
      <c r="X27" s="13"/>
      <c r="Y27" s="13"/>
      <c r="Z27" s="13"/>
      <c r="AA27" s="28"/>
      <c r="AB27" s="28"/>
      <c r="AC27" s="28"/>
      <c r="AD27" s="28"/>
    </row>
    <row r="28" spans="1:30" ht="12.75" customHeight="1" x14ac:dyDescent="0.15">
      <c r="A28" s="2"/>
      <c r="B28" s="17">
        <v>21</v>
      </c>
      <c r="C28" s="27">
        <f t="shared" ref="C28:C33" si="2">SUM(D28:N28)</f>
        <v>0</v>
      </c>
      <c r="D28" s="336"/>
      <c r="E28" s="336"/>
      <c r="F28" s="7"/>
      <c r="G28" s="7"/>
      <c r="H28" s="337"/>
      <c r="I28" s="337"/>
      <c r="J28" s="7"/>
      <c r="K28" s="7"/>
      <c r="L28" s="337"/>
      <c r="M28" s="337"/>
      <c r="N28" s="7"/>
      <c r="O28" s="2" t="s">
        <v>267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12.75" customHeight="1" x14ac:dyDescent="0.15">
      <c r="A29" s="2"/>
      <c r="B29" s="17">
        <v>22</v>
      </c>
      <c r="C29" s="27">
        <f t="shared" si="2"/>
        <v>0</v>
      </c>
      <c r="D29" s="336"/>
      <c r="E29" s="336"/>
      <c r="F29" s="7"/>
      <c r="G29" s="7"/>
      <c r="H29" s="337"/>
      <c r="I29" s="337"/>
      <c r="J29" s="7"/>
      <c r="K29" s="7"/>
      <c r="L29" s="337"/>
      <c r="M29" s="337"/>
      <c r="N29" s="7"/>
      <c r="O29" s="2" t="s">
        <v>99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12.75" customHeight="1" x14ac:dyDescent="0.15">
      <c r="A30" s="2"/>
      <c r="B30" s="17">
        <v>23</v>
      </c>
      <c r="C30" s="27">
        <f t="shared" si="2"/>
        <v>0</v>
      </c>
      <c r="D30" s="336"/>
      <c r="E30" s="336"/>
      <c r="F30" s="7"/>
      <c r="G30" s="7"/>
      <c r="H30" s="337"/>
      <c r="I30" s="337"/>
      <c r="J30" s="7"/>
      <c r="K30" s="7"/>
      <c r="L30" s="337"/>
      <c r="M30" s="337"/>
      <c r="N30" s="7"/>
      <c r="O30" s="2" t="s">
        <v>100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12.75" customHeight="1" x14ac:dyDescent="0.15">
      <c r="A31" s="2"/>
      <c r="B31" s="17">
        <v>24</v>
      </c>
      <c r="C31" s="27">
        <f t="shared" si="2"/>
        <v>0</v>
      </c>
      <c r="D31" s="336"/>
      <c r="E31" s="336"/>
      <c r="F31" s="7"/>
      <c r="G31" s="7"/>
      <c r="H31" s="337"/>
      <c r="I31" s="337"/>
      <c r="J31" s="7"/>
      <c r="K31" s="7"/>
      <c r="L31" s="337"/>
      <c r="M31" s="337"/>
      <c r="N31" s="7"/>
      <c r="O31" s="2" t="s">
        <v>101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ht="12.75" customHeight="1" x14ac:dyDescent="0.15">
      <c r="A32" s="2"/>
      <c r="B32" s="17">
        <v>25</v>
      </c>
      <c r="C32" s="27">
        <f t="shared" si="2"/>
        <v>0</v>
      </c>
      <c r="D32" s="336"/>
      <c r="E32" s="336"/>
      <c r="F32" s="7"/>
      <c r="G32" s="7"/>
      <c r="H32" s="337"/>
      <c r="I32" s="337"/>
      <c r="J32" s="7"/>
      <c r="K32" s="7"/>
      <c r="L32" s="337"/>
      <c r="M32" s="337"/>
      <c r="N32" s="7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12.75" customHeight="1" x14ac:dyDescent="0.15">
      <c r="A33" s="2"/>
      <c r="B33" s="17">
        <v>26</v>
      </c>
      <c r="C33" s="27">
        <f t="shared" si="2"/>
        <v>0</v>
      </c>
      <c r="D33" s="336"/>
      <c r="E33" s="336"/>
      <c r="F33" s="7"/>
      <c r="G33" s="7"/>
      <c r="H33" s="337"/>
      <c r="I33" s="337"/>
      <c r="J33" s="7"/>
      <c r="K33" s="7"/>
      <c r="L33" s="337"/>
      <c r="M33" s="337"/>
      <c r="N33" s="7"/>
      <c r="O33" s="3" t="s">
        <v>102</v>
      </c>
      <c r="P33" s="39"/>
      <c r="Q33" s="2"/>
      <c r="R33" s="2"/>
      <c r="S33" s="2"/>
      <c r="T33" s="2"/>
      <c r="U33" s="2"/>
      <c r="V33" s="2"/>
      <c r="W33" s="2"/>
      <c r="X33" s="2"/>
      <c r="Y33" s="10"/>
      <c r="Z33" s="10"/>
      <c r="AA33" s="34" t="s">
        <v>265</v>
      </c>
      <c r="AB33" s="2"/>
      <c r="AC33" s="2"/>
      <c r="AD33" s="2"/>
    </row>
    <row r="34" spans="1:30" ht="6.75" customHeight="1" x14ac:dyDescent="0.15">
      <c r="A34" s="2"/>
      <c r="B34" s="334">
        <v>27</v>
      </c>
      <c r="C34" s="335">
        <f>SUM(D34:N35)</f>
        <v>0</v>
      </c>
      <c r="D34" s="336"/>
      <c r="E34" s="336"/>
      <c r="F34" s="337"/>
      <c r="G34" s="337"/>
      <c r="H34" s="337"/>
      <c r="I34" s="337"/>
      <c r="J34" s="337"/>
      <c r="K34" s="337"/>
      <c r="L34" s="337"/>
      <c r="M34" s="337"/>
      <c r="N34" s="337"/>
      <c r="O34" s="2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3"/>
      <c r="AC34" s="13"/>
      <c r="AD34" s="13"/>
    </row>
    <row r="35" spans="1:30" ht="6.75" customHeight="1" x14ac:dyDescent="0.15">
      <c r="A35" s="2"/>
      <c r="B35" s="334"/>
      <c r="C35" s="335"/>
      <c r="D35" s="336"/>
      <c r="E35" s="336"/>
      <c r="F35" s="337"/>
      <c r="G35" s="337"/>
      <c r="H35" s="337"/>
      <c r="I35" s="337"/>
      <c r="J35" s="337"/>
      <c r="K35" s="337"/>
      <c r="L35" s="337"/>
      <c r="M35" s="337"/>
      <c r="N35" s="337"/>
      <c r="O35" s="380" t="s">
        <v>13</v>
      </c>
      <c r="P35" s="381"/>
      <c r="Q35" s="386" t="s">
        <v>9</v>
      </c>
      <c r="R35" s="387"/>
      <c r="S35" s="388"/>
      <c r="T35" s="386" t="s">
        <v>103</v>
      </c>
      <c r="U35" s="387"/>
      <c r="V35" s="388"/>
      <c r="W35" s="386" t="s">
        <v>104</v>
      </c>
      <c r="X35" s="388"/>
      <c r="Y35" s="386" t="s">
        <v>106</v>
      </c>
      <c r="Z35" s="387"/>
      <c r="AA35" s="387"/>
      <c r="AB35" s="13"/>
      <c r="AC35" s="13"/>
      <c r="AD35" s="13"/>
    </row>
    <row r="36" spans="1:30" ht="6.75" customHeight="1" x14ac:dyDescent="0.15">
      <c r="A36" s="2"/>
      <c r="B36" s="334">
        <v>28</v>
      </c>
      <c r="C36" s="335">
        <f>SUM(D36:N37)</f>
        <v>0</v>
      </c>
      <c r="D36" s="336"/>
      <c r="E36" s="336"/>
      <c r="F36" s="337"/>
      <c r="G36" s="337"/>
      <c r="H36" s="337"/>
      <c r="I36" s="337"/>
      <c r="J36" s="337"/>
      <c r="K36" s="337"/>
      <c r="L36" s="337"/>
      <c r="M36" s="337"/>
      <c r="N36" s="337"/>
      <c r="O36" s="382"/>
      <c r="P36" s="383"/>
      <c r="Q36" s="389"/>
      <c r="R36" s="390"/>
      <c r="S36" s="391"/>
      <c r="T36" s="389"/>
      <c r="U36" s="390"/>
      <c r="V36" s="391"/>
      <c r="W36" s="389"/>
      <c r="X36" s="391"/>
      <c r="Y36" s="389"/>
      <c r="Z36" s="390"/>
      <c r="AA36" s="390"/>
      <c r="AB36" s="13"/>
      <c r="AC36" s="13"/>
      <c r="AD36" s="13"/>
    </row>
    <row r="37" spans="1:30" ht="6.75" customHeight="1" x14ac:dyDescent="0.15">
      <c r="A37" s="2"/>
      <c r="B37" s="334"/>
      <c r="C37" s="335"/>
      <c r="D37" s="336"/>
      <c r="E37" s="336"/>
      <c r="F37" s="337"/>
      <c r="G37" s="337"/>
      <c r="H37" s="337"/>
      <c r="I37" s="337"/>
      <c r="J37" s="337"/>
      <c r="K37" s="337"/>
      <c r="L37" s="337"/>
      <c r="M37" s="337"/>
      <c r="N37" s="337"/>
      <c r="O37" s="382"/>
      <c r="P37" s="383"/>
      <c r="Q37" s="392" t="s">
        <v>2</v>
      </c>
      <c r="R37" s="393"/>
      <c r="S37" s="394" t="s">
        <v>69</v>
      </c>
      <c r="T37" s="394" t="s">
        <v>2</v>
      </c>
      <c r="U37" s="392" t="s">
        <v>69</v>
      </c>
      <c r="V37" s="393"/>
      <c r="W37" s="394" t="s">
        <v>2</v>
      </c>
      <c r="X37" s="394" t="s">
        <v>69</v>
      </c>
      <c r="Y37" s="394" t="s">
        <v>2</v>
      </c>
      <c r="Z37" s="396" t="s">
        <v>107</v>
      </c>
      <c r="AA37" s="397"/>
      <c r="AB37" s="13"/>
      <c r="AC37" s="13"/>
      <c r="AD37" s="13"/>
    </row>
    <row r="38" spans="1:30" ht="6.75" customHeight="1" x14ac:dyDescent="0.15">
      <c r="A38" s="15"/>
      <c r="B38" s="19"/>
      <c r="C38" s="26"/>
      <c r="D38" s="358"/>
      <c r="E38" s="358"/>
      <c r="F38" s="15"/>
      <c r="G38" s="15"/>
      <c r="H38" s="358"/>
      <c r="I38" s="358"/>
      <c r="J38" s="15"/>
      <c r="K38" s="15"/>
      <c r="L38" s="358"/>
      <c r="M38" s="358"/>
      <c r="N38" s="15"/>
      <c r="O38" s="384"/>
      <c r="P38" s="385"/>
      <c r="Q38" s="389"/>
      <c r="R38" s="391"/>
      <c r="S38" s="395"/>
      <c r="T38" s="395"/>
      <c r="U38" s="389"/>
      <c r="V38" s="391"/>
      <c r="W38" s="395"/>
      <c r="X38" s="395"/>
      <c r="Y38" s="395"/>
      <c r="Z38" s="398"/>
      <c r="AA38" s="399"/>
      <c r="AB38" s="13"/>
      <c r="AC38" s="13"/>
      <c r="AD38" s="13"/>
    </row>
    <row r="39" spans="1:30" ht="6.75" customHeight="1" x14ac:dyDescent="0.15">
      <c r="A39" s="2"/>
      <c r="B39" s="2"/>
      <c r="C39" s="13"/>
      <c r="D39" s="13"/>
      <c r="E39" s="2"/>
      <c r="F39" s="2"/>
      <c r="G39" s="2"/>
      <c r="H39" s="2"/>
      <c r="I39" s="2"/>
      <c r="J39" s="2"/>
      <c r="K39" s="2"/>
      <c r="L39" s="2"/>
      <c r="M39" s="2"/>
      <c r="N39" s="2"/>
      <c r="O39" s="36"/>
      <c r="P39" s="36"/>
      <c r="Q39" s="44"/>
      <c r="R39" s="38"/>
      <c r="S39" s="36"/>
      <c r="T39" s="36"/>
      <c r="U39" s="36"/>
      <c r="V39" s="36"/>
      <c r="W39" s="36"/>
      <c r="X39" s="36"/>
      <c r="Y39" s="44"/>
      <c r="Z39" s="36"/>
      <c r="AA39" s="36"/>
      <c r="AB39" s="2"/>
      <c r="AC39" s="2"/>
      <c r="AD39" s="2"/>
    </row>
    <row r="40" spans="1:30" ht="13.5" customHeight="1" x14ac:dyDescent="0.15">
      <c r="A40" s="2" t="s">
        <v>96</v>
      </c>
      <c r="B40" s="2"/>
      <c r="C40" s="2"/>
      <c r="D40" s="2" t="s">
        <v>109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37" t="s">
        <v>94</v>
      </c>
      <c r="P40" s="40">
        <v>15</v>
      </c>
      <c r="Q40" s="331">
        <f>T40+W40</f>
        <v>98196</v>
      </c>
      <c r="R40" s="333"/>
      <c r="S40" s="47">
        <f>U40+X40</f>
        <v>3241490</v>
      </c>
      <c r="T40" s="46">
        <v>95564</v>
      </c>
      <c r="U40" s="313">
        <v>3206723</v>
      </c>
      <c r="V40" s="313"/>
      <c r="W40" s="46">
        <v>2632</v>
      </c>
      <c r="X40" s="55">
        <v>34767</v>
      </c>
      <c r="Y40" s="43">
        <v>1929</v>
      </c>
      <c r="Z40" s="313">
        <v>156379</v>
      </c>
      <c r="AA40" s="313"/>
      <c r="AB40" s="2"/>
      <c r="AC40" s="2"/>
      <c r="AD40" s="2"/>
    </row>
    <row r="41" spans="1:30" ht="13.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36"/>
      <c r="P41" s="40">
        <v>16</v>
      </c>
      <c r="Q41" s="331">
        <f>T41+W41</f>
        <v>104871</v>
      </c>
      <c r="R41" s="333"/>
      <c r="S41" s="47">
        <f>U41+X41</f>
        <v>3461873</v>
      </c>
      <c r="T41" s="46">
        <v>102115</v>
      </c>
      <c r="U41" s="313">
        <v>3423314</v>
      </c>
      <c r="V41" s="313"/>
      <c r="W41" s="46">
        <v>2756</v>
      </c>
      <c r="X41" s="55">
        <v>38559</v>
      </c>
      <c r="Y41" s="43">
        <v>2033</v>
      </c>
      <c r="Z41" s="313">
        <v>159231</v>
      </c>
      <c r="AA41" s="313"/>
      <c r="AB41" s="2"/>
      <c r="AC41" s="2"/>
      <c r="AD41" s="2"/>
    </row>
    <row r="42" spans="1:30" ht="13.5" customHeight="1" x14ac:dyDescent="0.15">
      <c r="A42" s="18" t="s">
        <v>110</v>
      </c>
      <c r="B42" s="20"/>
      <c r="C42" s="20"/>
      <c r="D42" s="20"/>
      <c r="E42" s="20"/>
      <c r="F42" s="20"/>
      <c r="G42" s="2"/>
      <c r="H42" s="2"/>
      <c r="I42" s="2"/>
      <c r="J42" s="2"/>
      <c r="K42" s="10"/>
      <c r="L42" s="10"/>
      <c r="M42" s="10"/>
      <c r="N42" s="34" t="s">
        <v>22</v>
      </c>
      <c r="O42" s="36"/>
      <c r="P42" s="40">
        <v>17</v>
      </c>
      <c r="Q42" s="331">
        <f>T42+W42</f>
        <v>116934</v>
      </c>
      <c r="R42" s="333"/>
      <c r="S42" s="46">
        <f>U42+X42+1</f>
        <v>2301585</v>
      </c>
      <c r="T42" s="46">
        <v>113613</v>
      </c>
      <c r="U42" s="313">
        <v>2275902</v>
      </c>
      <c r="V42" s="313"/>
      <c r="W42" s="46">
        <v>3321</v>
      </c>
      <c r="X42" s="46">
        <v>25682</v>
      </c>
      <c r="Y42" s="43">
        <v>2413</v>
      </c>
      <c r="Z42" s="313">
        <v>192235</v>
      </c>
      <c r="AA42" s="313"/>
      <c r="AB42" s="2"/>
      <c r="AC42" s="2"/>
      <c r="AD42" s="2"/>
    </row>
    <row r="43" spans="1:30" ht="6.75" customHeight="1" x14ac:dyDescent="0.1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36"/>
      <c r="P43" s="332">
        <v>18</v>
      </c>
      <c r="Q43" s="331">
        <f>T43+W43</f>
        <v>122954</v>
      </c>
      <c r="R43" s="333"/>
      <c r="S43" s="313">
        <f>U43+X43</f>
        <v>2316415</v>
      </c>
      <c r="T43" s="313">
        <v>119646</v>
      </c>
      <c r="U43" s="313">
        <v>2291319</v>
      </c>
      <c r="V43" s="313"/>
      <c r="W43" s="313">
        <v>3308</v>
      </c>
      <c r="X43" s="314">
        <v>25096</v>
      </c>
      <c r="Y43" s="331">
        <v>2439</v>
      </c>
      <c r="Z43" s="313">
        <v>182400</v>
      </c>
      <c r="AA43" s="313"/>
      <c r="AB43" s="2"/>
      <c r="AC43" s="2"/>
      <c r="AD43" s="2"/>
    </row>
    <row r="44" spans="1:30" ht="6.75" customHeight="1" x14ac:dyDescent="0.15">
      <c r="A44" s="315" t="s">
        <v>13</v>
      </c>
      <c r="B44" s="316"/>
      <c r="C44" s="321" t="s">
        <v>9</v>
      </c>
      <c r="D44" s="315"/>
      <c r="E44" s="315" t="s">
        <v>111</v>
      </c>
      <c r="F44" s="315"/>
      <c r="G44" s="315" t="s">
        <v>113</v>
      </c>
      <c r="H44" s="316"/>
      <c r="I44" s="321" t="s">
        <v>114</v>
      </c>
      <c r="J44" s="316"/>
      <c r="K44" s="321" t="s">
        <v>115</v>
      </c>
      <c r="L44" s="316"/>
      <c r="M44" s="321" t="s">
        <v>116</v>
      </c>
      <c r="N44" s="315"/>
      <c r="O44" s="36"/>
      <c r="P44" s="332"/>
      <c r="Q44" s="331"/>
      <c r="R44" s="333"/>
      <c r="S44" s="313"/>
      <c r="T44" s="313"/>
      <c r="U44" s="313"/>
      <c r="V44" s="313"/>
      <c r="W44" s="313"/>
      <c r="X44" s="314"/>
      <c r="Y44" s="331"/>
      <c r="Z44" s="313"/>
      <c r="AA44" s="313"/>
      <c r="AB44" s="2"/>
      <c r="AC44" s="2"/>
      <c r="AD44" s="2"/>
    </row>
    <row r="45" spans="1:30" ht="6.75" customHeight="1" x14ac:dyDescent="0.15">
      <c r="A45" s="317"/>
      <c r="B45" s="318"/>
      <c r="C45" s="322"/>
      <c r="D45" s="317"/>
      <c r="E45" s="317"/>
      <c r="F45" s="317"/>
      <c r="G45" s="317"/>
      <c r="H45" s="318"/>
      <c r="I45" s="322"/>
      <c r="J45" s="318"/>
      <c r="K45" s="322"/>
      <c r="L45" s="318"/>
      <c r="M45" s="322"/>
      <c r="N45" s="317"/>
      <c r="O45" s="36"/>
      <c r="P45" s="332">
        <v>19</v>
      </c>
      <c r="Q45" s="331">
        <f>T45+W45</f>
        <v>126976</v>
      </c>
      <c r="R45" s="333"/>
      <c r="S45" s="313">
        <f>U45+X45</f>
        <v>2341225</v>
      </c>
      <c r="T45" s="313">
        <v>123402</v>
      </c>
      <c r="U45" s="313">
        <v>2313898</v>
      </c>
      <c r="V45" s="313"/>
      <c r="W45" s="313">
        <v>3574</v>
      </c>
      <c r="X45" s="314">
        <v>27327</v>
      </c>
      <c r="Y45" s="331">
        <v>2459</v>
      </c>
      <c r="Z45" s="313">
        <v>160454</v>
      </c>
      <c r="AA45" s="313"/>
      <c r="AB45" s="2"/>
      <c r="AC45" s="2"/>
      <c r="AD45" s="2"/>
    </row>
    <row r="46" spans="1:30" ht="6.75" customHeight="1" x14ac:dyDescent="0.15">
      <c r="A46" s="317"/>
      <c r="B46" s="318"/>
      <c r="C46" s="322"/>
      <c r="D46" s="317"/>
      <c r="E46" s="317"/>
      <c r="F46" s="317"/>
      <c r="G46" s="317"/>
      <c r="H46" s="318"/>
      <c r="I46" s="322" t="s">
        <v>117</v>
      </c>
      <c r="J46" s="318"/>
      <c r="K46" s="322" t="s">
        <v>117</v>
      </c>
      <c r="L46" s="318"/>
      <c r="M46" s="322"/>
      <c r="N46" s="317"/>
      <c r="O46" s="36"/>
      <c r="P46" s="332"/>
      <c r="Q46" s="331"/>
      <c r="R46" s="333"/>
      <c r="S46" s="313"/>
      <c r="T46" s="313"/>
      <c r="U46" s="313"/>
      <c r="V46" s="313"/>
      <c r="W46" s="313"/>
      <c r="X46" s="314"/>
      <c r="Y46" s="331"/>
      <c r="Z46" s="313"/>
      <c r="AA46" s="313"/>
      <c r="AB46" s="2"/>
      <c r="AC46" s="2"/>
      <c r="AD46" s="2"/>
    </row>
    <row r="47" spans="1:30" ht="6.75" customHeight="1" x14ac:dyDescent="0.15">
      <c r="A47" s="319"/>
      <c r="B47" s="320"/>
      <c r="C47" s="323"/>
      <c r="D47" s="319"/>
      <c r="E47" s="319"/>
      <c r="F47" s="319"/>
      <c r="G47" s="319"/>
      <c r="H47" s="320"/>
      <c r="I47" s="323"/>
      <c r="J47" s="320"/>
      <c r="K47" s="323"/>
      <c r="L47" s="320"/>
      <c r="M47" s="323"/>
      <c r="N47" s="319"/>
      <c r="O47" s="36"/>
      <c r="P47" s="332">
        <v>20</v>
      </c>
      <c r="Q47" s="331">
        <f>T47+W47</f>
        <v>131563</v>
      </c>
      <c r="R47" s="333"/>
      <c r="S47" s="313">
        <f>U47+X47</f>
        <v>2430497</v>
      </c>
      <c r="T47" s="313">
        <v>128169</v>
      </c>
      <c r="U47" s="313">
        <v>2405611</v>
      </c>
      <c r="V47" s="313"/>
      <c r="W47" s="313">
        <v>3394</v>
      </c>
      <c r="X47" s="314">
        <v>24886</v>
      </c>
      <c r="Y47" s="331">
        <v>3431</v>
      </c>
      <c r="Z47" s="313">
        <v>186220</v>
      </c>
      <c r="AA47" s="313"/>
      <c r="AB47" s="2"/>
      <c r="AC47" s="2"/>
      <c r="AD47" s="2"/>
    </row>
    <row r="48" spans="1:30" ht="6.75" customHeight="1" x14ac:dyDescent="0.15">
      <c r="A48" s="2"/>
      <c r="B48" s="2"/>
      <c r="C48" s="24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36"/>
      <c r="P48" s="332"/>
      <c r="Q48" s="331"/>
      <c r="R48" s="333"/>
      <c r="S48" s="313"/>
      <c r="T48" s="313"/>
      <c r="U48" s="313"/>
      <c r="V48" s="313"/>
      <c r="W48" s="313"/>
      <c r="X48" s="314"/>
      <c r="Y48" s="331"/>
      <c r="Z48" s="313"/>
      <c r="AA48" s="313"/>
      <c r="AB48" s="2"/>
      <c r="AC48" s="2"/>
      <c r="AD48" s="2"/>
    </row>
    <row r="49" spans="1:30" ht="12.75" customHeight="1" x14ac:dyDescent="0.15">
      <c r="A49" s="10" t="s">
        <v>93</v>
      </c>
      <c r="B49" s="21">
        <v>21</v>
      </c>
      <c r="C49" s="328">
        <f t="shared" ref="C49:C56" si="3">SUM(E49:N49)</f>
        <v>0</v>
      </c>
      <c r="D49" s="329"/>
      <c r="E49" s="330"/>
      <c r="F49" s="330"/>
      <c r="G49" s="330"/>
      <c r="H49" s="330"/>
      <c r="I49" s="330"/>
      <c r="J49" s="330"/>
      <c r="K49" s="330"/>
      <c r="L49" s="330"/>
      <c r="M49" s="330"/>
      <c r="N49" s="330"/>
      <c r="O49" s="36"/>
      <c r="P49" s="36">
        <v>21</v>
      </c>
      <c r="Q49" s="377">
        <f t="shared" ref="Q49:Q56" si="4">T49+W49</f>
        <v>0</v>
      </c>
      <c r="R49" s="378"/>
      <c r="S49" s="48">
        <f t="shared" ref="S49:S56" si="5">U49+X49</f>
        <v>0</v>
      </c>
      <c r="T49" s="5"/>
      <c r="U49" s="379"/>
      <c r="V49" s="379"/>
      <c r="W49" s="5"/>
      <c r="X49" s="5"/>
      <c r="Y49" s="57"/>
      <c r="Z49" s="379"/>
      <c r="AA49" s="379"/>
      <c r="AB49" s="2"/>
      <c r="AC49" s="2"/>
      <c r="AD49" s="2"/>
    </row>
    <row r="50" spans="1:30" ht="12.75" customHeight="1" x14ac:dyDescent="0.15">
      <c r="A50" s="2"/>
      <c r="B50" s="22">
        <v>22</v>
      </c>
      <c r="C50" s="328">
        <f t="shared" si="3"/>
        <v>0</v>
      </c>
      <c r="D50" s="329"/>
      <c r="E50" s="330"/>
      <c r="F50" s="330"/>
      <c r="G50" s="330"/>
      <c r="H50" s="330"/>
      <c r="I50" s="330"/>
      <c r="J50" s="330"/>
      <c r="K50" s="330"/>
      <c r="L50" s="330"/>
      <c r="M50" s="330"/>
      <c r="N50" s="330"/>
      <c r="O50" s="36"/>
      <c r="P50" s="40">
        <v>22</v>
      </c>
      <c r="Q50" s="377">
        <f t="shared" si="4"/>
        <v>0</v>
      </c>
      <c r="R50" s="378"/>
      <c r="S50" s="48">
        <f t="shared" si="5"/>
        <v>0</v>
      </c>
      <c r="T50" s="5"/>
      <c r="U50" s="379"/>
      <c r="V50" s="379"/>
      <c r="W50" s="5"/>
      <c r="X50" s="5"/>
      <c r="Y50" s="57"/>
      <c r="Z50" s="379"/>
      <c r="AA50" s="379"/>
      <c r="AB50" s="13"/>
      <c r="AC50" s="13"/>
      <c r="AD50" s="13"/>
    </row>
    <row r="51" spans="1:30" ht="12.75" customHeight="1" x14ac:dyDescent="0.15">
      <c r="A51" s="2"/>
      <c r="B51" s="22">
        <v>23</v>
      </c>
      <c r="C51" s="328">
        <f t="shared" si="3"/>
        <v>0</v>
      </c>
      <c r="D51" s="329"/>
      <c r="E51" s="330"/>
      <c r="F51" s="330"/>
      <c r="G51" s="330"/>
      <c r="H51" s="330"/>
      <c r="I51" s="330"/>
      <c r="J51" s="330"/>
      <c r="K51" s="330"/>
      <c r="L51" s="330"/>
      <c r="M51" s="330"/>
      <c r="N51" s="330"/>
      <c r="O51" s="36"/>
      <c r="P51" s="36">
        <v>23</v>
      </c>
      <c r="Q51" s="377">
        <f t="shared" si="4"/>
        <v>0</v>
      </c>
      <c r="R51" s="378"/>
      <c r="S51" s="48">
        <f t="shared" si="5"/>
        <v>0</v>
      </c>
      <c r="T51" s="5"/>
      <c r="U51" s="379"/>
      <c r="V51" s="379"/>
      <c r="W51" s="5"/>
      <c r="X51" s="5"/>
      <c r="Y51" s="57"/>
      <c r="Z51" s="379"/>
      <c r="AA51" s="379"/>
      <c r="AB51" s="13"/>
      <c r="AC51" s="13"/>
      <c r="AD51" s="13"/>
    </row>
    <row r="52" spans="1:30" ht="12.75" customHeight="1" x14ac:dyDescent="0.15">
      <c r="A52" s="2"/>
      <c r="B52" s="22">
        <v>24</v>
      </c>
      <c r="C52" s="328">
        <f t="shared" si="3"/>
        <v>0</v>
      </c>
      <c r="D52" s="329"/>
      <c r="E52" s="330"/>
      <c r="F52" s="330"/>
      <c r="G52" s="330"/>
      <c r="H52" s="330"/>
      <c r="I52" s="330"/>
      <c r="J52" s="330"/>
      <c r="K52" s="330"/>
      <c r="L52" s="330"/>
      <c r="M52" s="330"/>
      <c r="N52" s="330"/>
      <c r="O52" s="36"/>
      <c r="P52" s="40">
        <v>24</v>
      </c>
      <c r="Q52" s="377">
        <f t="shared" si="4"/>
        <v>0</v>
      </c>
      <c r="R52" s="378"/>
      <c r="S52" s="48">
        <f t="shared" si="5"/>
        <v>0</v>
      </c>
      <c r="T52" s="5"/>
      <c r="U52" s="379"/>
      <c r="V52" s="379"/>
      <c r="W52" s="5"/>
      <c r="X52" s="5"/>
      <c r="Y52" s="57"/>
      <c r="Z52" s="379"/>
      <c r="AA52" s="379"/>
      <c r="AB52" s="13"/>
      <c r="AC52" s="13"/>
      <c r="AD52" s="13"/>
    </row>
    <row r="53" spans="1:30" ht="12.75" customHeight="1" x14ac:dyDescent="0.15">
      <c r="A53" s="2"/>
      <c r="B53" s="22">
        <v>25</v>
      </c>
      <c r="C53" s="328">
        <f t="shared" si="3"/>
        <v>0</v>
      </c>
      <c r="D53" s="329"/>
      <c r="E53" s="330"/>
      <c r="F53" s="330"/>
      <c r="G53" s="330"/>
      <c r="H53" s="330"/>
      <c r="I53" s="330"/>
      <c r="J53" s="330"/>
      <c r="K53" s="330"/>
      <c r="L53" s="330"/>
      <c r="M53" s="330"/>
      <c r="N53" s="330"/>
      <c r="O53" s="38"/>
      <c r="P53" s="36">
        <v>25</v>
      </c>
      <c r="Q53" s="377">
        <f t="shared" si="4"/>
        <v>0</v>
      </c>
      <c r="R53" s="378"/>
      <c r="S53" s="48">
        <f t="shared" si="5"/>
        <v>0</v>
      </c>
      <c r="T53" s="5"/>
      <c r="U53" s="379"/>
      <c r="V53" s="379"/>
      <c r="W53" s="5"/>
      <c r="X53" s="5"/>
      <c r="Y53" s="57"/>
      <c r="Z53" s="379"/>
      <c r="AA53" s="379"/>
      <c r="AB53" s="13"/>
      <c r="AC53" s="13"/>
      <c r="AD53" s="13"/>
    </row>
    <row r="54" spans="1:30" ht="12.75" customHeight="1" x14ac:dyDescent="0.15">
      <c r="A54" s="2"/>
      <c r="B54" s="22">
        <v>26</v>
      </c>
      <c r="C54" s="328">
        <f t="shared" si="3"/>
        <v>0</v>
      </c>
      <c r="D54" s="329"/>
      <c r="E54" s="330"/>
      <c r="F54" s="330"/>
      <c r="G54" s="330"/>
      <c r="H54" s="330"/>
      <c r="I54" s="330"/>
      <c r="J54" s="330"/>
      <c r="K54" s="330"/>
      <c r="L54" s="330"/>
      <c r="M54" s="330"/>
      <c r="N54" s="330"/>
      <c r="O54" s="38"/>
      <c r="P54" s="40">
        <v>26</v>
      </c>
      <c r="Q54" s="377">
        <f t="shared" si="4"/>
        <v>0</v>
      </c>
      <c r="R54" s="378"/>
      <c r="S54" s="48">
        <f t="shared" si="5"/>
        <v>0</v>
      </c>
      <c r="T54" s="5"/>
      <c r="U54" s="379"/>
      <c r="V54" s="379"/>
      <c r="W54" s="5"/>
      <c r="X54" s="5"/>
      <c r="Y54" s="57"/>
      <c r="Z54" s="379"/>
      <c r="AA54" s="379"/>
      <c r="AB54" s="13"/>
      <c r="AC54" s="13"/>
      <c r="AD54" s="13"/>
    </row>
    <row r="55" spans="1:30" ht="12.75" customHeight="1" x14ac:dyDescent="0.15">
      <c r="A55" s="2"/>
      <c r="B55" s="22">
        <v>27</v>
      </c>
      <c r="C55" s="328">
        <f t="shared" si="3"/>
        <v>0</v>
      </c>
      <c r="D55" s="329"/>
      <c r="E55" s="330"/>
      <c r="F55" s="330"/>
      <c r="G55" s="330"/>
      <c r="H55" s="330"/>
      <c r="I55" s="330"/>
      <c r="J55" s="330"/>
      <c r="K55" s="330"/>
      <c r="L55" s="330"/>
      <c r="M55" s="330"/>
      <c r="N55" s="330"/>
      <c r="O55" s="38"/>
      <c r="P55" s="36">
        <v>27</v>
      </c>
      <c r="Q55" s="377">
        <f t="shared" si="4"/>
        <v>0</v>
      </c>
      <c r="R55" s="378"/>
      <c r="S55" s="48">
        <f t="shared" si="5"/>
        <v>0</v>
      </c>
      <c r="T55" s="5"/>
      <c r="U55" s="379"/>
      <c r="V55" s="379"/>
      <c r="W55" s="5"/>
      <c r="X55" s="5"/>
      <c r="Y55" s="57"/>
      <c r="Z55" s="379"/>
      <c r="AA55" s="379"/>
      <c r="AB55" s="13"/>
      <c r="AC55" s="13"/>
      <c r="AD55" s="13"/>
    </row>
    <row r="56" spans="1:30" ht="12.75" customHeight="1" x14ac:dyDescent="0.15">
      <c r="A56" s="2"/>
      <c r="B56" s="22">
        <v>28</v>
      </c>
      <c r="C56" s="328">
        <f t="shared" si="3"/>
        <v>0</v>
      </c>
      <c r="D56" s="329"/>
      <c r="E56" s="330"/>
      <c r="F56" s="330"/>
      <c r="G56" s="330"/>
      <c r="H56" s="330"/>
      <c r="I56" s="330"/>
      <c r="J56" s="330"/>
      <c r="K56" s="330"/>
      <c r="L56" s="330"/>
      <c r="M56" s="330"/>
      <c r="N56" s="330"/>
      <c r="O56" s="38"/>
      <c r="P56" s="40">
        <v>28</v>
      </c>
      <c r="Q56" s="377">
        <f t="shared" si="4"/>
        <v>0</v>
      </c>
      <c r="R56" s="378"/>
      <c r="S56" s="48">
        <f t="shared" si="5"/>
        <v>0</v>
      </c>
      <c r="T56" s="5"/>
      <c r="U56" s="379"/>
      <c r="V56" s="379"/>
      <c r="W56" s="5"/>
      <c r="X56" s="5"/>
      <c r="Y56" s="57"/>
      <c r="Z56" s="379"/>
      <c r="AA56" s="379"/>
      <c r="AB56" s="13"/>
      <c r="AC56" s="13"/>
      <c r="AD56" s="13"/>
    </row>
    <row r="57" spans="1:30" ht="6" customHeight="1" x14ac:dyDescent="0.15">
      <c r="A57" s="15"/>
      <c r="B57" s="15"/>
      <c r="C57" s="26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30"/>
      <c r="R57" s="31"/>
      <c r="S57" s="15"/>
      <c r="T57" s="15"/>
      <c r="U57" s="31"/>
      <c r="V57" s="31"/>
      <c r="W57" s="15"/>
      <c r="X57" s="15"/>
      <c r="Y57" s="26"/>
      <c r="Z57" s="59"/>
      <c r="AA57" s="59"/>
      <c r="AB57" s="13"/>
      <c r="AC57" s="13"/>
      <c r="AD57" s="13"/>
    </row>
    <row r="58" spans="1:30" ht="6.75" customHeight="1" x14ac:dyDescent="0.15">
      <c r="A58" s="13"/>
      <c r="B58" s="13"/>
      <c r="C58" s="324"/>
      <c r="D58" s="324"/>
      <c r="E58" s="324"/>
      <c r="F58" s="324"/>
      <c r="G58" s="324"/>
      <c r="H58" s="324"/>
      <c r="I58" s="324"/>
      <c r="J58" s="324"/>
      <c r="K58" s="324"/>
      <c r="L58" s="324"/>
      <c r="M58" s="324"/>
      <c r="N58" s="324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13"/>
      <c r="AC58" s="13"/>
      <c r="AD58" s="13"/>
    </row>
    <row r="59" spans="1:30" ht="13.5" customHeight="1" x14ac:dyDescent="0.15">
      <c r="A59" s="2" t="s">
        <v>96</v>
      </c>
      <c r="B59" s="13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" t="s">
        <v>266</v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13"/>
      <c r="AC59" s="13"/>
      <c r="AD59" s="13"/>
    </row>
    <row r="60" spans="1:30" ht="11.25" customHeight="1" x14ac:dyDescent="0.15">
      <c r="A60" s="2"/>
      <c r="B60" s="2"/>
      <c r="C60" s="2"/>
      <c r="D60" s="2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13.5" customHeight="1" x14ac:dyDescent="0.15">
      <c r="A61" s="3" t="s">
        <v>118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t="6.75" customHeight="1" x14ac:dyDescent="0.1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t="13.5" customHeight="1" x14ac:dyDescent="0.15">
      <c r="A63" s="300" t="s">
        <v>13</v>
      </c>
      <c r="B63" s="301"/>
      <c r="C63" s="325" t="s">
        <v>120</v>
      </c>
      <c r="D63" s="326"/>
      <c r="E63" s="326"/>
      <c r="F63" s="326"/>
      <c r="G63" s="326"/>
      <c r="H63" s="327"/>
      <c r="I63" s="325" t="s">
        <v>42</v>
      </c>
      <c r="J63" s="326"/>
      <c r="K63" s="326"/>
      <c r="L63" s="326"/>
      <c r="M63" s="326"/>
      <c r="N63" s="326"/>
      <c r="O63" s="326" t="s">
        <v>121</v>
      </c>
      <c r="P63" s="326"/>
      <c r="Q63" s="326"/>
      <c r="R63" s="326"/>
      <c r="S63" s="326"/>
      <c r="T63" s="326"/>
      <c r="U63" s="326"/>
      <c r="V63" s="326"/>
      <c r="W63" s="326"/>
      <c r="X63" s="326"/>
      <c r="Y63" s="327"/>
      <c r="Z63" s="60" t="s">
        <v>122</v>
      </c>
      <c r="AA63" s="363" t="s">
        <v>123</v>
      </c>
      <c r="AB63" s="364"/>
      <c r="AC63" s="364"/>
      <c r="AD63" s="2"/>
    </row>
    <row r="64" spans="1:30" ht="13.5" customHeight="1" x14ac:dyDescent="0.15">
      <c r="A64" s="302"/>
      <c r="B64" s="303"/>
      <c r="C64" s="306" t="s">
        <v>9</v>
      </c>
      <c r="D64" s="307"/>
      <c r="E64" s="310" t="s">
        <v>24</v>
      </c>
      <c r="F64" s="311"/>
      <c r="G64" s="310" t="s">
        <v>26</v>
      </c>
      <c r="H64" s="311"/>
      <c r="I64" s="365" t="s">
        <v>9</v>
      </c>
      <c r="J64" s="366"/>
      <c r="K64" s="366"/>
      <c r="L64" s="366"/>
      <c r="M64" s="366"/>
      <c r="N64" s="366"/>
      <c r="O64" s="367" t="s">
        <v>40</v>
      </c>
      <c r="P64" s="367"/>
      <c r="Q64" s="367"/>
      <c r="R64" s="368"/>
      <c r="S64" s="368"/>
      <c r="T64" s="368"/>
      <c r="U64" s="368"/>
      <c r="V64" s="368"/>
      <c r="W64" s="368"/>
      <c r="X64" s="369"/>
      <c r="Y64" s="58" t="s">
        <v>124</v>
      </c>
      <c r="Z64" s="61" t="s">
        <v>126</v>
      </c>
      <c r="AA64" s="370" t="s">
        <v>127</v>
      </c>
      <c r="AB64" s="371"/>
      <c r="AC64" s="371"/>
      <c r="AD64" s="11"/>
    </row>
    <row r="65" spans="1:30" ht="13.5" customHeight="1" x14ac:dyDescent="0.15">
      <c r="A65" s="304"/>
      <c r="B65" s="305"/>
      <c r="C65" s="308"/>
      <c r="D65" s="309"/>
      <c r="E65" s="312"/>
      <c r="F65" s="305"/>
      <c r="G65" s="312"/>
      <c r="H65" s="305"/>
      <c r="I65" s="365" t="s">
        <v>129</v>
      </c>
      <c r="J65" s="372"/>
      <c r="K65" s="365" t="s">
        <v>24</v>
      </c>
      <c r="L65" s="372"/>
      <c r="M65" s="365" t="s">
        <v>26</v>
      </c>
      <c r="N65" s="366"/>
      <c r="O65" s="373" t="s">
        <v>129</v>
      </c>
      <c r="P65" s="373"/>
      <c r="Q65" s="373"/>
      <c r="R65" s="368" t="s">
        <v>130</v>
      </c>
      <c r="S65" s="369"/>
      <c r="T65" s="374" t="s">
        <v>132</v>
      </c>
      <c r="U65" s="369"/>
      <c r="V65" s="374" t="s">
        <v>133</v>
      </c>
      <c r="W65" s="369"/>
      <c r="X65" s="53" t="s">
        <v>136</v>
      </c>
      <c r="Y65" s="32" t="s">
        <v>42</v>
      </c>
      <c r="Z65" s="62" t="s">
        <v>138</v>
      </c>
      <c r="AA65" s="375" t="s">
        <v>139</v>
      </c>
      <c r="AB65" s="376"/>
      <c r="AC65" s="376"/>
      <c r="AD65" s="11"/>
    </row>
    <row r="66" spans="1:30" ht="6.75" customHeight="1" x14ac:dyDescent="0.15">
      <c r="A66" s="2"/>
      <c r="B66" s="2"/>
      <c r="C66" s="29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8"/>
      <c r="P66" s="28"/>
      <c r="Q66" s="28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13"/>
    </row>
    <row r="67" spans="1:30" ht="12.75" customHeight="1" x14ac:dyDescent="0.15">
      <c r="A67" s="2" t="s">
        <v>93</v>
      </c>
      <c r="B67" s="22">
        <v>21</v>
      </c>
      <c r="C67" s="339">
        <f t="shared" ref="C67:C74" si="6">E67+G67</f>
        <v>0</v>
      </c>
      <c r="D67" s="361"/>
      <c r="E67" s="359"/>
      <c r="F67" s="359"/>
      <c r="G67" s="359"/>
      <c r="H67" s="359"/>
      <c r="I67" s="362">
        <f t="shared" ref="I67:I74" si="7">K67+M67</f>
        <v>0</v>
      </c>
      <c r="J67" s="362"/>
      <c r="K67" s="359"/>
      <c r="L67" s="359"/>
      <c r="M67" s="359"/>
      <c r="N67" s="359"/>
      <c r="O67" s="361">
        <f t="shared" ref="O67:O74" si="8">SUM(R67:X67)</f>
        <v>0</v>
      </c>
      <c r="P67" s="361"/>
      <c r="Q67" s="361"/>
      <c r="R67" s="359"/>
      <c r="S67" s="359"/>
      <c r="T67" s="359"/>
      <c r="U67" s="359"/>
      <c r="V67" s="359"/>
      <c r="W67" s="359"/>
      <c r="X67" s="14"/>
      <c r="Y67" s="33">
        <f t="shared" ref="Y67:Y74" si="9">I67-O67</f>
        <v>0</v>
      </c>
      <c r="Z67" s="4"/>
      <c r="AA67" s="360" t="e">
        <f t="shared" ref="AA67:AA74" si="10">I67/Z67</f>
        <v>#DIV/0!</v>
      </c>
      <c r="AB67" s="360"/>
      <c r="AC67" s="360"/>
      <c r="AD67" s="13"/>
    </row>
    <row r="68" spans="1:30" ht="12.75" customHeight="1" x14ac:dyDescent="0.15">
      <c r="A68" s="2"/>
      <c r="B68" s="22">
        <v>22</v>
      </c>
      <c r="C68" s="339">
        <f t="shared" si="6"/>
        <v>0</v>
      </c>
      <c r="D68" s="361"/>
      <c r="E68" s="359"/>
      <c r="F68" s="359"/>
      <c r="G68" s="359"/>
      <c r="H68" s="359"/>
      <c r="I68" s="362">
        <f t="shared" si="7"/>
        <v>0</v>
      </c>
      <c r="J68" s="362"/>
      <c r="K68" s="359"/>
      <c r="L68" s="359"/>
      <c r="M68" s="359"/>
      <c r="N68" s="359"/>
      <c r="O68" s="361">
        <f t="shared" si="8"/>
        <v>0</v>
      </c>
      <c r="P68" s="361"/>
      <c r="Q68" s="361"/>
      <c r="R68" s="359"/>
      <c r="S68" s="359"/>
      <c r="T68" s="359"/>
      <c r="U68" s="359"/>
      <c r="V68" s="359"/>
      <c r="W68" s="359"/>
      <c r="X68" s="14"/>
      <c r="Y68" s="33">
        <f t="shared" si="9"/>
        <v>0</v>
      </c>
      <c r="Z68" s="4"/>
      <c r="AA68" s="360" t="e">
        <f t="shared" si="10"/>
        <v>#DIV/0!</v>
      </c>
      <c r="AB68" s="360"/>
      <c r="AC68" s="360"/>
      <c r="AD68" s="13"/>
    </row>
    <row r="69" spans="1:30" ht="12.75" customHeight="1" x14ac:dyDescent="0.15">
      <c r="A69" s="2"/>
      <c r="B69" s="22">
        <v>23</v>
      </c>
      <c r="C69" s="339">
        <f t="shared" si="6"/>
        <v>0</v>
      </c>
      <c r="D69" s="361"/>
      <c r="E69" s="359"/>
      <c r="F69" s="359"/>
      <c r="G69" s="359"/>
      <c r="H69" s="359"/>
      <c r="I69" s="362">
        <f t="shared" si="7"/>
        <v>0</v>
      </c>
      <c r="J69" s="362"/>
      <c r="K69" s="359"/>
      <c r="L69" s="359"/>
      <c r="M69" s="359"/>
      <c r="N69" s="359"/>
      <c r="O69" s="361">
        <f t="shared" si="8"/>
        <v>0</v>
      </c>
      <c r="P69" s="361"/>
      <c r="Q69" s="361"/>
      <c r="R69" s="359"/>
      <c r="S69" s="359"/>
      <c r="T69" s="359"/>
      <c r="U69" s="359"/>
      <c r="V69" s="359"/>
      <c r="W69" s="359"/>
      <c r="X69" s="14"/>
      <c r="Y69" s="33">
        <f t="shared" si="9"/>
        <v>0</v>
      </c>
      <c r="Z69" s="4"/>
      <c r="AA69" s="360" t="e">
        <f t="shared" si="10"/>
        <v>#DIV/0!</v>
      </c>
      <c r="AB69" s="360"/>
      <c r="AC69" s="360"/>
      <c r="AD69" s="13"/>
    </row>
    <row r="70" spans="1:30" ht="12.75" customHeight="1" x14ac:dyDescent="0.15">
      <c r="A70" s="2"/>
      <c r="B70" s="22">
        <v>24</v>
      </c>
      <c r="C70" s="339">
        <f t="shared" si="6"/>
        <v>0</v>
      </c>
      <c r="D70" s="361"/>
      <c r="E70" s="359"/>
      <c r="F70" s="359"/>
      <c r="G70" s="359"/>
      <c r="H70" s="359"/>
      <c r="I70" s="362">
        <f t="shared" si="7"/>
        <v>0</v>
      </c>
      <c r="J70" s="362"/>
      <c r="K70" s="359"/>
      <c r="L70" s="359"/>
      <c r="M70" s="359"/>
      <c r="N70" s="359"/>
      <c r="O70" s="361">
        <f t="shared" si="8"/>
        <v>0</v>
      </c>
      <c r="P70" s="361"/>
      <c r="Q70" s="361"/>
      <c r="R70" s="359"/>
      <c r="S70" s="359"/>
      <c r="T70" s="359"/>
      <c r="U70" s="359"/>
      <c r="V70" s="359"/>
      <c r="W70" s="359"/>
      <c r="X70" s="14"/>
      <c r="Y70" s="33">
        <f t="shared" si="9"/>
        <v>0</v>
      </c>
      <c r="Z70" s="4"/>
      <c r="AA70" s="360" t="e">
        <f t="shared" si="10"/>
        <v>#DIV/0!</v>
      </c>
      <c r="AB70" s="360"/>
      <c r="AC70" s="360"/>
      <c r="AD70" s="13"/>
    </row>
    <row r="71" spans="1:30" ht="12.75" customHeight="1" x14ac:dyDescent="0.15">
      <c r="A71" s="2"/>
      <c r="B71" s="22">
        <v>25</v>
      </c>
      <c r="C71" s="339">
        <f t="shared" si="6"/>
        <v>0</v>
      </c>
      <c r="D71" s="361"/>
      <c r="E71" s="359"/>
      <c r="F71" s="359"/>
      <c r="G71" s="359"/>
      <c r="H71" s="359"/>
      <c r="I71" s="362">
        <f t="shared" si="7"/>
        <v>0</v>
      </c>
      <c r="J71" s="362"/>
      <c r="K71" s="359"/>
      <c r="L71" s="359"/>
      <c r="M71" s="359"/>
      <c r="N71" s="359"/>
      <c r="O71" s="361">
        <f t="shared" si="8"/>
        <v>0</v>
      </c>
      <c r="P71" s="361"/>
      <c r="Q71" s="361"/>
      <c r="R71" s="359"/>
      <c r="S71" s="359"/>
      <c r="T71" s="359"/>
      <c r="U71" s="359"/>
      <c r="V71" s="359"/>
      <c r="W71" s="359"/>
      <c r="X71" s="14"/>
      <c r="Y71" s="33">
        <f t="shared" si="9"/>
        <v>0</v>
      </c>
      <c r="Z71" s="4"/>
      <c r="AA71" s="360" t="e">
        <f t="shared" si="10"/>
        <v>#DIV/0!</v>
      </c>
      <c r="AB71" s="360"/>
      <c r="AC71" s="360"/>
      <c r="AD71" s="13"/>
    </row>
    <row r="72" spans="1:30" ht="12.75" customHeight="1" x14ac:dyDescent="0.15">
      <c r="A72" s="2"/>
      <c r="B72" s="22">
        <v>26</v>
      </c>
      <c r="C72" s="339">
        <f t="shared" si="6"/>
        <v>0</v>
      </c>
      <c r="D72" s="361"/>
      <c r="E72" s="359"/>
      <c r="F72" s="359"/>
      <c r="G72" s="359"/>
      <c r="H72" s="359"/>
      <c r="I72" s="362">
        <f t="shared" si="7"/>
        <v>0</v>
      </c>
      <c r="J72" s="362"/>
      <c r="K72" s="359"/>
      <c r="L72" s="359"/>
      <c r="M72" s="359"/>
      <c r="N72" s="359"/>
      <c r="O72" s="361">
        <f t="shared" si="8"/>
        <v>0</v>
      </c>
      <c r="P72" s="361"/>
      <c r="Q72" s="361"/>
      <c r="R72" s="359"/>
      <c r="S72" s="359"/>
      <c r="T72" s="359"/>
      <c r="U72" s="359"/>
      <c r="V72" s="359"/>
      <c r="W72" s="359"/>
      <c r="X72" s="14"/>
      <c r="Y72" s="33">
        <f t="shared" si="9"/>
        <v>0</v>
      </c>
      <c r="Z72" s="4"/>
      <c r="AA72" s="360" t="e">
        <f t="shared" si="10"/>
        <v>#DIV/0!</v>
      </c>
      <c r="AB72" s="360"/>
      <c r="AC72" s="360"/>
      <c r="AD72" s="13"/>
    </row>
    <row r="73" spans="1:30" ht="12.75" customHeight="1" x14ac:dyDescent="0.15">
      <c r="A73" s="2"/>
      <c r="B73" s="22">
        <v>27</v>
      </c>
      <c r="C73" s="339">
        <f t="shared" si="6"/>
        <v>0</v>
      </c>
      <c r="D73" s="361"/>
      <c r="E73" s="359"/>
      <c r="F73" s="359"/>
      <c r="G73" s="359"/>
      <c r="H73" s="359"/>
      <c r="I73" s="362">
        <f t="shared" si="7"/>
        <v>0</v>
      </c>
      <c r="J73" s="362"/>
      <c r="K73" s="359"/>
      <c r="L73" s="359"/>
      <c r="M73" s="359"/>
      <c r="N73" s="359"/>
      <c r="O73" s="361">
        <f t="shared" si="8"/>
        <v>0</v>
      </c>
      <c r="P73" s="361"/>
      <c r="Q73" s="361"/>
      <c r="R73" s="359"/>
      <c r="S73" s="359"/>
      <c r="T73" s="359"/>
      <c r="U73" s="359"/>
      <c r="V73" s="359"/>
      <c r="W73" s="359"/>
      <c r="X73" s="14"/>
      <c r="Y73" s="33">
        <f t="shared" si="9"/>
        <v>0</v>
      </c>
      <c r="Z73" s="4"/>
      <c r="AA73" s="360" t="e">
        <f t="shared" si="10"/>
        <v>#DIV/0!</v>
      </c>
      <c r="AB73" s="360"/>
      <c r="AC73" s="360"/>
      <c r="AD73" s="13"/>
    </row>
    <row r="74" spans="1:30" ht="12.75" customHeight="1" x14ac:dyDescent="0.15">
      <c r="A74" s="2"/>
      <c r="B74" s="22">
        <v>28</v>
      </c>
      <c r="C74" s="339">
        <f t="shared" si="6"/>
        <v>0</v>
      </c>
      <c r="D74" s="361"/>
      <c r="E74" s="359"/>
      <c r="F74" s="359"/>
      <c r="G74" s="359"/>
      <c r="H74" s="359"/>
      <c r="I74" s="362">
        <f t="shared" si="7"/>
        <v>0</v>
      </c>
      <c r="J74" s="362"/>
      <c r="K74" s="359"/>
      <c r="L74" s="359"/>
      <c r="M74" s="359"/>
      <c r="N74" s="359"/>
      <c r="O74" s="361">
        <f t="shared" si="8"/>
        <v>0</v>
      </c>
      <c r="P74" s="361"/>
      <c r="Q74" s="361"/>
      <c r="R74" s="359"/>
      <c r="S74" s="359"/>
      <c r="T74" s="359"/>
      <c r="U74" s="359"/>
      <c r="V74" s="359"/>
      <c r="W74" s="359"/>
      <c r="X74" s="14"/>
      <c r="Y74" s="33">
        <f t="shared" si="9"/>
        <v>0</v>
      </c>
      <c r="Z74" s="4"/>
      <c r="AA74" s="360" t="e">
        <f t="shared" si="10"/>
        <v>#DIV/0!</v>
      </c>
      <c r="AB74" s="360"/>
      <c r="AC74" s="360"/>
      <c r="AD74" s="13"/>
    </row>
    <row r="75" spans="1:30" ht="6.75" customHeight="1" x14ac:dyDescent="0.15">
      <c r="A75" s="15"/>
      <c r="B75" s="15"/>
      <c r="C75" s="357"/>
      <c r="D75" s="358"/>
      <c r="E75" s="358"/>
      <c r="F75" s="358"/>
      <c r="G75" s="358"/>
      <c r="H75" s="358"/>
      <c r="I75" s="358"/>
      <c r="J75" s="358"/>
      <c r="K75" s="358"/>
      <c r="L75" s="358"/>
      <c r="M75" s="358"/>
      <c r="N75" s="358"/>
      <c r="O75" s="31"/>
      <c r="P75" s="31"/>
      <c r="Q75" s="31"/>
      <c r="R75" s="358"/>
      <c r="S75" s="358"/>
      <c r="T75" s="358"/>
      <c r="U75" s="358"/>
      <c r="V75" s="358"/>
      <c r="W75" s="358"/>
      <c r="X75" s="15"/>
      <c r="Y75" s="15"/>
      <c r="Z75" s="15"/>
      <c r="AA75" s="31"/>
      <c r="AB75" s="31"/>
      <c r="AC75" s="31"/>
      <c r="AD75" s="13"/>
    </row>
    <row r="76" spans="1:30" ht="6.75" customHeight="1" x14ac:dyDescent="0.15">
      <c r="A76" s="13"/>
      <c r="B76" s="13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13"/>
      <c r="Y76" s="13"/>
      <c r="Z76" s="13"/>
      <c r="AA76" s="28"/>
      <c r="AB76" s="2"/>
      <c r="AC76" s="2"/>
      <c r="AD76" s="13"/>
    </row>
    <row r="77" spans="1:30" x14ac:dyDescent="0.15">
      <c r="A77" s="2" t="s">
        <v>142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13"/>
    </row>
  </sheetData>
  <mergeCells count="452">
    <mergeCell ref="A5:B5"/>
    <mergeCell ref="D5:E5"/>
    <mergeCell ref="H5:I5"/>
    <mergeCell ref="L5:M5"/>
    <mergeCell ref="Q5:S5"/>
    <mergeCell ref="T5:V5"/>
    <mergeCell ref="W5:Y5"/>
    <mergeCell ref="Z5:AD5"/>
    <mergeCell ref="D9:E9"/>
    <mergeCell ref="H9:I9"/>
    <mergeCell ref="L9:M9"/>
    <mergeCell ref="Q9:R9"/>
    <mergeCell ref="U9:V9"/>
    <mergeCell ref="AA9:AB9"/>
    <mergeCell ref="AC9:AD9"/>
    <mergeCell ref="O5:P7"/>
    <mergeCell ref="Q6:R7"/>
    <mergeCell ref="S6:S7"/>
    <mergeCell ref="T6:T7"/>
    <mergeCell ref="U6:V7"/>
    <mergeCell ref="W6:W7"/>
    <mergeCell ref="X6:X7"/>
    <mergeCell ref="Y6:Y7"/>
    <mergeCell ref="Z6:Z7"/>
    <mergeCell ref="D10:E10"/>
    <mergeCell ref="H10:I10"/>
    <mergeCell ref="L10:M10"/>
    <mergeCell ref="Q10:R10"/>
    <mergeCell ref="U10:V10"/>
    <mergeCell ref="AA10:AB10"/>
    <mergeCell ref="AC10:AD10"/>
    <mergeCell ref="D11:E11"/>
    <mergeCell ref="H11:I11"/>
    <mergeCell ref="L11:M11"/>
    <mergeCell ref="Q11:R11"/>
    <mergeCell ref="U11:V11"/>
    <mergeCell ref="AA11:AB11"/>
    <mergeCell ref="AC11:AD11"/>
    <mergeCell ref="D12:E12"/>
    <mergeCell ref="H12:I12"/>
    <mergeCell ref="L12:M12"/>
    <mergeCell ref="Q12:R12"/>
    <mergeCell ref="U12:V12"/>
    <mergeCell ref="AA12:AB12"/>
    <mergeCell ref="AC12:AD12"/>
    <mergeCell ref="D13:E13"/>
    <mergeCell ref="H13:I13"/>
    <mergeCell ref="L13:M13"/>
    <mergeCell ref="Q13:R13"/>
    <mergeCell ref="U13:V13"/>
    <mergeCell ref="AA13:AB13"/>
    <mergeCell ref="AC13:AD13"/>
    <mergeCell ref="D14:E14"/>
    <mergeCell ref="H14:I14"/>
    <mergeCell ref="L14:M14"/>
    <mergeCell ref="Q14:R14"/>
    <mergeCell ref="U14:V14"/>
    <mergeCell ref="AA14:AB14"/>
    <mergeCell ref="AC14:AD14"/>
    <mergeCell ref="D15:E15"/>
    <mergeCell ref="H15:I15"/>
    <mergeCell ref="L15:M15"/>
    <mergeCell ref="Q15:R15"/>
    <mergeCell ref="U15:V15"/>
    <mergeCell ref="AA15:AB15"/>
    <mergeCell ref="AC15:AD15"/>
    <mergeCell ref="D16:E16"/>
    <mergeCell ref="H16:I16"/>
    <mergeCell ref="L16:M16"/>
    <mergeCell ref="Q16:R16"/>
    <mergeCell ref="U16:V16"/>
    <mergeCell ref="AA16:AB16"/>
    <mergeCell ref="AC16:AD16"/>
    <mergeCell ref="D17:E17"/>
    <mergeCell ref="H17:I17"/>
    <mergeCell ref="L17:M17"/>
    <mergeCell ref="P17:P18"/>
    <mergeCell ref="Q17:R18"/>
    <mergeCell ref="S17:S18"/>
    <mergeCell ref="T17:T18"/>
    <mergeCell ref="U17:V18"/>
    <mergeCell ref="W17:W18"/>
    <mergeCell ref="X17:X18"/>
    <mergeCell ref="Y17:Y18"/>
    <mergeCell ref="Z17:Z18"/>
    <mergeCell ref="AA17:AB18"/>
    <mergeCell ref="AC17:AD18"/>
    <mergeCell ref="AC19:AD19"/>
    <mergeCell ref="Q20:R20"/>
    <mergeCell ref="U20:V20"/>
    <mergeCell ref="AA20:AB20"/>
    <mergeCell ref="AC20:AD20"/>
    <mergeCell ref="Q21:R21"/>
    <mergeCell ref="U21:V21"/>
    <mergeCell ref="AA21:AB21"/>
    <mergeCell ref="AC21:AD21"/>
    <mergeCell ref="Q26:R26"/>
    <mergeCell ref="U26:V26"/>
    <mergeCell ref="AA26:AB26"/>
    <mergeCell ref="AC26:AD26"/>
    <mergeCell ref="D28:E28"/>
    <mergeCell ref="H28:I28"/>
    <mergeCell ref="L28:M28"/>
    <mergeCell ref="D29:E29"/>
    <mergeCell ref="H29:I29"/>
    <mergeCell ref="L29:M29"/>
    <mergeCell ref="L26:M27"/>
    <mergeCell ref="N26:N27"/>
    <mergeCell ref="D30:E30"/>
    <mergeCell ref="H30:I30"/>
    <mergeCell ref="L30:M30"/>
    <mergeCell ref="D31:E31"/>
    <mergeCell ref="H31:I31"/>
    <mergeCell ref="L31:M31"/>
    <mergeCell ref="D32:E32"/>
    <mergeCell ref="H32:I32"/>
    <mergeCell ref="L32:M32"/>
    <mergeCell ref="D33:E33"/>
    <mergeCell ref="H33:I33"/>
    <mergeCell ref="L33:M33"/>
    <mergeCell ref="D38:E38"/>
    <mergeCell ref="H38:I38"/>
    <mergeCell ref="L38:M38"/>
    <mergeCell ref="Q40:R40"/>
    <mergeCell ref="U40:V40"/>
    <mergeCell ref="Z40:AA40"/>
    <mergeCell ref="N34:N35"/>
    <mergeCell ref="O35:P38"/>
    <mergeCell ref="Q35:S36"/>
    <mergeCell ref="T35:V36"/>
    <mergeCell ref="W35:X36"/>
    <mergeCell ref="Y35:AA36"/>
    <mergeCell ref="N36:N37"/>
    <mergeCell ref="Q37:R38"/>
    <mergeCell ref="S37:S38"/>
    <mergeCell ref="T37:T38"/>
    <mergeCell ref="U37:V38"/>
    <mergeCell ref="W37:W38"/>
    <mergeCell ref="X37:X38"/>
    <mergeCell ref="Y37:Y38"/>
    <mergeCell ref="Z37:AA38"/>
    <mergeCell ref="Q41:R41"/>
    <mergeCell ref="U41:V41"/>
    <mergeCell ref="Z41:AA41"/>
    <mergeCell ref="Q42:R42"/>
    <mergeCell ref="U42:V42"/>
    <mergeCell ref="Z42:AA42"/>
    <mergeCell ref="C49:D49"/>
    <mergeCell ref="E49:F49"/>
    <mergeCell ref="G49:H49"/>
    <mergeCell ref="I49:J49"/>
    <mergeCell ref="K49:L49"/>
    <mergeCell ref="M49:N49"/>
    <mergeCell ref="Q49:R49"/>
    <mergeCell ref="U49:V49"/>
    <mergeCell ref="Z49:AA49"/>
    <mergeCell ref="P43:P44"/>
    <mergeCell ref="Q43:R44"/>
    <mergeCell ref="S43:S44"/>
    <mergeCell ref="T43:T44"/>
    <mergeCell ref="U43:V44"/>
    <mergeCell ref="W43:W44"/>
    <mergeCell ref="X43:X44"/>
    <mergeCell ref="Y43:Y44"/>
    <mergeCell ref="Z43:AA44"/>
    <mergeCell ref="C50:D50"/>
    <mergeCell ref="E50:F50"/>
    <mergeCell ref="G50:H50"/>
    <mergeCell ref="I50:J50"/>
    <mergeCell ref="K50:L50"/>
    <mergeCell ref="M50:N50"/>
    <mergeCell ref="Q50:R50"/>
    <mergeCell ref="U50:V50"/>
    <mergeCell ref="Z50:AA50"/>
    <mergeCell ref="C51:D51"/>
    <mergeCell ref="E51:F51"/>
    <mergeCell ref="G51:H51"/>
    <mergeCell ref="I51:J51"/>
    <mergeCell ref="K51:L51"/>
    <mergeCell ref="M51:N51"/>
    <mergeCell ref="Q51:R51"/>
    <mergeCell ref="U51:V51"/>
    <mergeCell ref="Z51:AA51"/>
    <mergeCell ref="C52:D52"/>
    <mergeCell ref="E52:F52"/>
    <mergeCell ref="G52:H52"/>
    <mergeCell ref="I52:J52"/>
    <mergeCell ref="K52:L52"/>
    <mergeCell ref="M52:N52"/>
    <mergeCell ref="Q52:R52"/>
    <mergeCell ref="U52:V52"/>
    <mergeCell ref="Z52:AA52"/>
    <mergeCell ref="C53:D53"/>
    <mergeCell ref="E53:F53"/>
    <mergeCell ref="G53:H53"/>
    <mergeCell ref="I53:J53"/>
    <mergeCell ref="K53:L53"/>
    <mergeCell ref="M53:N53"/>
    <mergeCell ref="Q53:R53"/>
    <mergeCell ref="U53:V53"/>
    <mergeCell ref="Z53:AA53"/>
    <mergeCell ref="C54:D54"/>
    <mergeCell ref="E54:F54"/>
    <mergeCell ref="G54:H54"/>
    <mergeCell ref="I54:J54"/>
    <mergeCell ref="K54:L54"/>
    <mergeCell ref="M54:N54"/>
    <mergeCell ref="Q54:R54"/>
    <mergeCell ref="U54:V54"/>
    <mergeCell ref="Z54:AA54"/>
    <mergeCell ref="K56:L56"/>
    <mergeCell ref="M56:N56"/>
    <mergeCell ref="Q56:R56"/>
    <mergeCell ref="U56:V56"/>
    <mergeCell ref="Z56:AA56"/>
    <mergeCell ref="C55:D55"/>
    <mergeCell ref="E55:F55"/>
    <mergeCell ref="G55:H55"/>
    <mergeCell ref="I55:J55"/>
    <mergeCell ref="K55:L55"/>
    <mergeCell ref="M55:N55"/>
    <mergeCell ref="Q55:R55"/>
    <mergeCell ref="U55:V55"/>
    <mergeCell ref="Z55:AA55"/>
    <mergeCell ref="AA63:AC63"/>
    <mergeCell ref="I64:N64"/>
    <mergeCell ref="O64:X64"/>
    <mergeCell ref="AA64:AC64"/>
    <mergeCell ref="I65:J65"/>
    <mergeCell ref="K65:L65"/>
    <mergeCell ref="M65:N65"/>
    <mergeCell ref="O65:Q65"/>
    <mergeCell ref="R65:S65"/>
    <mergeCell ref="T65:U65"/>
    <mergeCell ref="V65:W65"/>
    <mergeCell ref="AA65:AC65"/>
    <mergeCell ref="I63:N63"/>
    <mergeCell ref="O63:Y63"/>
    <mergeCell ref="V67:W67"/>
    <mergeCell ref="AA67:AC67"/>
    <mergeCell ref="C68:D68"/>
    <mergeCell ref="E68:F68"/>
    <mergeCell ref="G68:H68"/>
    <mergeCell ref="I68:J68"/>
    <mergeCell ref="K68:L68"/>
    <mergeCell ref="M68:N68"/>
    <mergeCell ref="O68:Q68"/>
    <mergeCell ref="R68:S68"/>
    <mergeCell ref="T68:U68"/>
    <mergeCell ref="V68:W68"/>
    <mergeCell ref="AA68:AC68"/>
    <mergeCell ref="C67:D67"/>
    <mergeCell ref="E67:F67"/>
    <mergeCell ref="G67:H67"/>
    <mergeCell ref="I67:J67"/>
    <mergeCell ref="K67:L67"/>
    <mergeCell ref="M67:N67"/>
    <mergeCell ref="O67:Q67"/>
    <mergeCell ref="R67:S67"/>
    <mergeCell ref="T67:U67"/>
    <mergeCell ref="V69:W69"/>
    <mergeCell ref="AA69:AC69"/>
    <mergeCell ref="C70:D70"/>
    <mergeCell ref="E70:F70"/>
    <mergeCell ref="G70:H70"/>
    <mergeCell ref="I70:J70"/>
    <mergeCell ref="K70:L70"/>
    <mergeCell ref="M70:N70"/>
    <mergeCell ref="O70:Q70"/>
    <mergeCell ref="R70:S70"/>
    <mergeCell ref="T70:U70"/>
    <mergeCell ref="V70:W70"/>
    <mergeCell ref="AA70:AC70"/>
    <mergeCell ref="C69:D69"/>
    <mergeCell ref="E69:F69"/>
    <mergeCell ref="G69:H69"/>
    <mergeCell ref="I69:J69"/>
    <mergeCell ref="K69:L69"/>
    <mergeCell ref="M69:N69"/>
    <mergeCell ref="O69:Q69"/>
    <mergeCell ref="R69:S69"/>
    <mergeCell ref="T69:U69"/>
    <mergeCell ref="V71:W71"/>
    <mergeCell ref="AA71:AC71"/>
    <mergeCell ref="C72:D72"/>
    <mergeCell ref="E72:F72"/>
    <mergeCell ref="G72:H72"/>
    <mergeCell ref="I72:J72"/>
    <mergeCell ref="K72:L72"/>
    <mergeCell ref="M72:N72"/>
    <mergeCell ref="O72:Q72"/>
    <mergeCell ref="R72:S72"/>
    <mergeCell ref="T72:U72"/>
    <mergeCell ref="V72:W72"/>
    <mergeCell ref="AA72:AC72"/>
    <mergeCell ref="C71:D71"/>
    <mergeCell ref="E71:F71"/>
    <mergeCell ref="G71:H71"/>
    <mergeCell ref="I71:J71"/>
    <mergeCell ref="K71:L71"/>
    <mergeCell ref="M71:N71"/>
    <mergeCell ref="O71:Q71"/>
    <mergeCell ref="R71:S71"/>
    <mergeCell ref="T71:U71"/>
    <mergeCell ref="V73:W73"/>
    <mergeCell ref="AA73:AC73"/>
    <mergeCell ref="C74:D74"/>
    <mergeCell ref="E74:F74"/>
    <mergeCell ref="G74:H74"/>
    <mergeCell ref="I74:J74"/>
    <mergeCell ref="K74:L74"/>
    <mergeCell ref="M74:N74"/>
    <mergeCell ref="O74:Q74"/>
    <mergeCell ref="R74:S74"/>
    <mergeCell ref="T74:U74"/>
    <mergeCell ref="V74:W74"/>
    <mergeCell ref="AA74:AC74"/>
    <mergeCell ref="C73:D73"/>
    <mergeCell ref="E73:F73"/>
    <mergeCell ref="G73:H73"/>
    <mergeCell ref="I73:J73"/>
    <mergeCell ref="K73:L73"/>
    <mergeCell ref="M73:N73"/>
    <mergeCell ref="O73:Q73"/>
    <mergeCell ref="R73:S73"/>
    <mergeCell ref="T73:U73"/>
    <mergeCell ref="C75:D75"/>
    <mergeCell ref="E75:F75"/>
    <mergeCell ref="G75:H75"/>
    <mergeCell ref="I75:J75"/>
    <mergeCell ref="K75:L75"/>
    <mergeCell ref="M75:N75"/>
    <mergeCell ref="R75:S75"/>
    <mergeCell ref="T75:U75"/>
    <mergeCell ref="V75:W75"/>
    <mergeCell ref="AC6:AD7"/>
    <mergeCell ref="A7:A8"/>
    <mergeCell ref="B7:B8"/>
    <mergeCell ref="C7:C8"/>
    <mergeCell ref="D7:E8"/>
    <mergeCell ref="F7:F8"/>
    <mergeCell ref="G7:G8"/>
    <mergeCell ref="H7:I8"/>
    <mergeCell ref="J7:J8"/>
    <mergeCell ref="K7:K8"/>
    <mergeCell ref="L7:M8"/>
    <mergeCell ref="N7:N8"/>
    <mergeCell ref="S22:S23"/>
    <mergeCell ref="T22:T23"/>
    <mergeCell ref="U22:V23"/>
    <mergeCell ref="W22:W23"/>
    <mergeCell ref="X22:X23"/>
    <mergeCell ref="Y22:Y23"/>
    <mergeCell ref="Z22:Z23"/>
    <mergeCell ref="AA6:AB7"/>
    <mergeCell ref="Q19:R19"/>
    <mergeCell ref="U19:V19"/>
    <mergeCell ref="AA19:AB19"/>
    <mergeCell ref="AA22:AB23"/>
    <mergeCell ref="AC22:AD23"/>
    <mergeCell ref="A23:B24"/>
    <mergeCell ref="C23:C24"/>
    <mergeCell ref="D23:E24"/>
    <mergeCell ref="F23:F24"/>
    <mergeCell ref="G23:G24"/>
    <mergeCell ref="H23:I24"/>
    <mergeCell ref="J23:J24"/>
    <mergeCell ref="K23:K24"/>
    <mergeCell ref="L23:M24"/>
    <mergeCell ref="N23:N24"/>
    <mergeCell ref="P24:P25"/>
    <mergeCell ref="Q24:R25"/>
    <mergeCell ref="S24:S25"/>
    <mergeCell ref="T24:T25"/>
    <mergeCell ref="U24:V25"/>
    <mergeCell ref="W24:W25"/>
    <mergeCell ref="X24:X25"/>
    <mergeCell ref="Y24:Y25"/>
    <mergeCell ref="Z24:Z25"/>
    <mergeCell ref="AA24:AB25"/>
    <mergeCell ref="AC24:AD25"/>
    <mergeCell ref="P22:P23"/>
    <mergeCell ref="Q22:R23"/>
    <mergeCell ref="A26:A27"/>
    <mergeCell ref="B26:B27"/>
    <mergeCell ref="C26:C27"/>
    <mergeCell ref="D26:E27"/>
    <mergeCell ref="F26:F27"/>
    <mergeCell ref="G26:G27"/>
    <mergeCell ref="H26:I27"/>
    <mergeCell ref="J26:J27"/>
    <mergeCell ref="K26:K27"/>
    <mergeCell ref="B34:B35"/>
    <mergeCell ref="C34:C35"/>
    <mergeCell ref="D34:E35"/>
    <mergeCell ref="F34:F35"/>
    <mergeCell ref="G34:G35"/>
    <mergeCell ref="H34:I35"/>
    <mergeCell ref="J34:J35"/>
    <mergeCell ref="K34:K35"/>
    <mergeCell ref="L34:M35"/>
    <mergeCell ref="B36:B37"/>
    <mergeCell ref="C36:C37"/>
    <mergeCell ref="D36:E37"/>
    <mergeCell ref="F36:F37"/>
    <mergeCell ref="G36:G37"/>
    <mergeCell ref="H36:I37"/>
    <mergeCell ref="J36:J37"/>
    <mergeCell ref="K36:K37"/>
    <mergeCell ref="L36:M37"/>
    <mergeCell ref="Y45:Y46"/>
    <mergeCell ref="Z45:AA46"/>
    <mergeCell ref="I46:J47"/>
    <mergeCell ref="K46:L47"/>
    <mergeCell ref="P47:P48"/>
    <mergeCell ref="Q47:R48"/>
    <mergeCell ref="S47:S48"/>
    <mergeCell ref="T47:T48"/>
    <mergeCell ref="U47:V48"/>
    <mergeCell ref="W47:W48"/>
    <mergeCell ref="X47:X48"/>
    <mergeCell ref="Y47:Y48"/>
    <mergeCell ref="Z47:AA48"/>
    <mergeCell ref="I44:J45"/>
    <mergeCell ref="K44:L45"/>
    <mergeCell ref="M44:N47"/>
    <mergeCell ref="P45:P46"/>
    <mergeCell ref="Q45:R46"/>
    <mergeCell ref="A63:B65"/>
    <mergeCell ref="C64:D65"/>
    <mergeCell ref="E64:F65"/>
    <mergeCell ref="G64:H65"/>
    <mergeCell ref="S45:S46"/>
    <mergeCell ref="T45:T46"/>
    <mergeCell ref="U45:V46"/>
    <mergeCell ref="W45:W46"/>
    <mergeCell ref="X45:X46"/>
    <mergeCell ref="A44:B47"/>
    <mergeCell ref="C44:D47"/>
    <mergeCell ref="E44:F47"/>
    <mergeCell ref="G44:H47"/>
    <mergeCell ref="C58:D58"/>
    <mergeCell ref="E58:F58"/>
    <mergeCell ref="G58:H58"/>
    <mergeCell ref="I58:J58"/>
    <mergeCell ref="K58:L58"/>
    <mergeCell ref="M58:N58"/>
    <mergeCell ref="C63:H63"/>
    <mergeCell ref="C56:D56"/>
    <mergeCell ref="E56:F56"/>
    <mergeCell ref="G56:H56"/>
    <mergeCell ref="I56:J5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77" max="29" man="1"/>
  </rowBreaks>
  <colBreaks count="1" manualBreakCount="1">
    <brk id="14" max="7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view="pageBreakPreview" zoomScaleSheetLayoutView="100" workbookViewId="0"/>
  </sheetViews>
  <sheetFormatPr defaultColWidth="9" defaultRowHeight="13.5" x14ac:dyDescent="0.15"/>
  <cols>
    <col min="1" max="1" width="2.625" style="100" customWidth="1"/>
    <col min="2" max="2" width="3" style="100" customWidth="1"/>
    <col min="3" max="4" width="4" style="100" customWidth="1"/>
    <col min="5" max="5" width="9.375" style="100" bestFit="1" customWidth="1"/>
    <col min="6" max="6" width="7.5" style="100" customWidth="1"/>
    <col min="7" max="7" width="4.5" style="100" customWidth="1"/>
    <col min="8" max="8" width="4.625" style="100" customWidth="1"/>
    <col min="9" max="10" width="8" style="100" customWidth="1"/>
    <col min="11" max="11" width="8.75" style="100" customWidth="1"/>
    <col min="12" max="12" width="8.5" style="100" customWidth="1"/>
    <col min="13" max="16" width="4" style="100" customWidth="1"/>
    <col min="17" max="16384" width="9" style="100"/>
  </cols>
  <sheetData>
    <row r="1" spans="1:16" ht="14.25" x14ac:dyDescent="0.1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102"/>
      <c r="M1" s="102"/>
      <c r="N1" s="102"/>
      <c r="O1" s="102"/>
      <c r="P1" s="125" t="s">
        <v>263</v>
      </c>
    </row>
    <row r="2" spans="1:16" ht="12.75" customHeight="1" x14ac:dyDescent="0.1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6" ht="14.25" x14ac:dyDescent="0.15">
      <c r="A3" s="101" t="s">
        <v>79</v>
      </c>
      <c r="B3" s="158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 ht="6.75" customHeight="1" x14ac:dyDescent="0.1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6" ht="13.5" customHeight="1" x14ac:dyDescent="0.15">
      <c r="A5" s="421" t="s">
        <v>13</v>
      </c>
      <c r="B5" s="422"/>
      <c r="C5" s="249" t="s">
        <v>51</v>
      </c>
      <c r="D5" s="250"/>
      <c r="E5" s="251"/>
      <c r="F5" s="249" t="s">
        <v>44</v>
      </c>
      <c r="G5" s="250"/>
      <c r="H5" s="251"/>
      <c r="I5" s="249" t="s">
        <v>83</v>
      </c>
      <c r="J5" s="250"/>
      <c r="K5" s="251"/>
      <c r="L5" s="271" t="s">
        <v>28</v>
      </c>
      <c r="M5" s="263"/>
      <c r="N5" s="263"/>
      <c r="O5" s="263"/>
      <c r="P5" s="263"/>
    </row>
    <row r="6" spans="1:16" ht="6.75" customHeight="1" x14ac:dyDescent="0.15">
      <c r="A6" s="423"/>
      <c r="B6" s="424"/>
      <c r="C6" s="427" t="s">
        <v>64</v>
      </c>
      <c r="D6" s="428"/>
      <c r="E6" s="431" t="s">
        <v>5</v>
      </c>
      <c r="F6" s="431" t="s">
        <v>64</v>
      </c>
      <c r="G6" s="427" t="s">
        <v>5</v>
      </c>
      <c r="H6" s="428"/>
      <c r="I6" s="433" t="s">
        <v>84</v>
      </c>
      <c r="J6" s="433" t="s">
        <v>85</v>
      </c>
      <c r="K6" s="434" t="s">
        <v>86</v>
      </c>
      <c r="L6" s="433" t="s">
        <v>87</v>
      </c>
      <c r="M6" s="433" t="s">
        <v>88</v>
      </c>
      <c r="N6" s="433"/>
      <c r="O6" s="427" t="s">
        <v>91</v>
      </c>
      <c r="P6" s="450"/>
    </row>
    <row r="7" spans="1:16" ht="6.75" customHeight="1" x14ac:dyDescent="0.15">
      <c r="A7" s="425"/>
      <c r="B7" s="426"/>
      <c r="C7" s="429"/>
      <c r="D7" s="430"/>
      <c r="E7" s="432"/>
      <c r="F7" s="432"/>
      <c r="G7" s="429"/>
      <c r="H7" s="430"/>
      <c r="I7" s="433"/>
      <c r="J7" s="433"/>
      <c r="K7" s="435"/>
      <c r="L7" s="433"/>
      <c r="M7" s="433"/>
      <c r="N7" s="433"/>
      <c r="O7" s="429"/>
      <c r="P7" s="451"/>
    </row>
    <row r="8" spans="1:16" ht="6.75" customHeight="1" x14ac:dyDescent="0.15">
      <c r="A8" s="81"/>
      <c r="B8" s="81"/>
      <c r="C8" s="78"/>
      <c r="D8" s="107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</row>
    <row r="9" spans="1:16" ht="18.95" customHeight="1" x14ac:dyDescent="0.15">
      <c r="A9" s="81" t="s">
        <v>278</v>
      </c>
      <c r="B9" s="159">
        <v>20</v>
      </c>
      <c r="C9" s="246">
        <v>4242</v>
      </c>
      <c r="D9" s="220"/>
      <c r="E9" s="95">
        <v>8175</v>
      </c>
      <c r="F9" s="160">
        <v>52.1</v>
      </c>
      <c r="G9" s="449">
        <v>33.4</v>
      </c>
      <c r="H9" s="449"/>
      <c r="I9" s="95">
        <v>457265</v>
      </c>
      <c r="J9" s="95">
        <v>434956</v>
      </c>
      <c r="K9" s="160">
        <f t="shared" ref="K9:K23" si="0">(J9/I9)*100</f>
        <v>95.121209801756095</v>
      </c>
      <c r="L9" s="95">
        <v>470000</v>
      </c>
      <c r="M9" s="267">
        <v>12000</v>
      </c>
      <c r="N9" s="267"/>
      <c r="O9" s="267">
        <f>(I9/C9)*1000-2894</f>
        <v>104900.67232437529</v>
      </c>
      <c r="P9" s="267"/>
    </row>
    <row r="10" spans="1:16" ht="18.95" customHeight="1" x14ac:dyDescent="0.15">
      <c r="A10" s="81"/>
      <c r="B10" s="118">
        <v>21</v>
      </c>
      <c r="C10" s="246">
        <v>4146</v>
      </c>
      <c r="D10" s="220"/>
      <c r="E10" s="95">
        <v>7847</v>
      </c>
      <c r="F10" s="160">
        <v>50.4</v>
      </c>
      <c r="G10" s="449">
        <v>32.200000000000003</v>
      </c>
      <c r="H10" s="449"/>
      <c r="I10" s="95">
        <v>436045</v>
      </c>
      <c r="J10" s="95">
        <v>416579</v>
      </c>
      <c r="K10" s="160">
        <f t="shared" si="0"/>
        <v>95.535781857377103</v>
      </c>
      <c r="L10" s="95">
        <v>470000</v>
      </c>
      <c r="M10" s="267">
        <v>12000</v>
      </c>
      <c r="N10" s="267"/>
      <c r="O10" s="267">
        <v>105172</v>
      </c>
      <c r="P10" s="267"/>
    </row>
    <row r="11" spans="1:16" ht="18.95" customHeight="1" x14ac:dyDescent="0.15">
      <c r="A11" s="81"/>
      <c r="B11" s="118">
        <v>22</v>
      </c>
      <c r="C11" s="246">
        <v>4099</v>
      </c>
      <c r="D11" s="220"/>
      <c r="E11" s="95">
        <v>7678</v>
      </c>
      <c r="F11" s="160">
        <v>49.6</v>
      </c>
      <c r="G11" s="449">
        <v>31.7</v>
      </c>
      <c r="H11" s="449"/>
      <c r="I11" s="95">
        <v>405991</v>
      </c>
      <c r="J11" s="95">
        <v>380141</v>
      </c>
      <c r="K11" s="160">
        <f t="shared" si="0"/>
        <v>93.632863782694685</v>
      </c>
      <c r="L11" s="95">
        <v>500000</v>
      </c>
      <c r="M11" s="267">
        <v>12000</v>
      </c>
      <c r="N11" s="267"/>
      <c r="O11" s="267">
        <v>99046</v>
      </c>
      <c r="P11" s="267"/>
    </row>
    <row r="12" spans="1:16" ht="18.95" customHeight="1" x14ac:dyDescent="0.15">
      <c r="A12" s="81"/>
      <c r="B12" s="159">
        <v>23</v>
      </c>
      <c r="C12" s="246">
        <v>3932</v>
      </c>
      <c r="D12" s="220"/>
      <c r="E12" s="95">
        <v>7223</v>
      </c>
      <c r="F12" s="160">
        <v>52.6</v>
      </c>
      <c r="G12" s="449">
        <v>34.6</v>
      </c>
      <c r="H12" s="449"/>
      <c r="I12" s="95">
        <v>206791</v>
      </c>
      <c r="J12" s="95">
        <v>198417</v>
      </c>
      <c r="K12" s="160">
        <f t="shared" si="0"/>
        <v>95.950500747131159</v>
      </c>
      <c r="L12" s="95">
        <v>500000</v>
      </c>
      <c r="M12" s="267">
        <v>12000</v>
      </c>
      <c r="N12" s="267"/>
      <c r="O12" s="267">
        <v>52592</v>
      </c>
      <c r="P12" s="267"/>
    </row>
    <row r="13" spans="1:16" ht="18.95" customHeight="1" x14ac:dyDescent="0.15">
      <c r="A13" s="81"/>
      <c r="B13" s="159">
        <v>24</v>
      </c>
      <c r="C13" s="246">
        <v>3749</v>
      </c>
      <c r="D13" s="220"/>
      <c r="E13" s="95">
        <v>6718</v>
      </c>
      <c r="F13" s="160">
        <v>50.2</v>
      </c>
      <c r="G13" s="449">
        <v>32.6</v>
      </c>
      <c r="H13" s="449"/>
      <c r="I13" s="95">
        <v>196178</v>
      </c>
      <c r="J13" s="95">
        <v>189233</v>
      </c>
      <c r="K13" s="160">
        <f t="shared" si="0"/>
        <v>96.459847689343349</v>
      </c>
      <c r="L13" s="95">
        <v>500000</v>
      </c>
      <c r="M13" s="267">
        <v>12000</v>
      </c>
      <c r="N13" s="267"/>
      <c r="O13" s="267">
        <v>52328</v>
      </c>
      <c r="P13" s="267"/>
    </row>
    <row r="14" spans="1:16" ht="18.95" customHeight="1" x14ac:dyDescent="0.15">
      <c r="A14" s="81"/>
      <c r="B14" s="159">
        <v>25</v>
      </c>
      <c r="C14" s="246">
        <v>3598</v>
      </c>
      <c r="D14" s="220"/>
      <c r="E14" s="95">
        <v>6284</v>
      </c>
      <c r="F14" s="160">
        <v>47.599999999999994</v>
      </c>
      <c r="G14" s="449">
        <v>30.7</v>
      </c>
      <c r="H14" s="449"/>
      <c r="I14" s="95">
        <v>269246</v>
      </c>
      <c r="J14" s="95">
        <v>261341</v>
      </c>
      <c r="K14" s="160">
        <f t="shared" si="0"/>
        <v>97.064023235256983</v>
      </c>
      <c r="L14" s="95">
        <v>510000</v>
      </c>
      <c r="M14" s="267">
        <v>12000</v>
      </c>
      <c r="N14" s="267"/>
      <c r="O14" s="267">
        <v>74832</v>
      </c>
      <c r="P14" s="267"/>
    </row>
    <row r="15" spans="1:16" ht="18.95" customHeight="1" x14ac:dyDescent="0.15">
      <c r="A15" s="81"/>
      <c r="B15" s="159">
        <v>26</v>
      </c>
      <c r="C15" s="246">
        <v>3440</v>
      </c>
      <c r="D15" s="220"/>
      <c r="E15" s="95">
        <v>5994</v>
      </c>
      <c r="F15" s="160">
        <v>45.2</v>
      </c>
      <c r="G15" s="449">
        <v>29.6</v>
      </c>
      <c r="H15" s="449"/>
      <c r="I15" s="95">
        <v>320407</v>
      </c>
      <c r="J15" s="95">
        <v>313507</v>
      </c>
      <c r="K15" s="160">
        <f t="shared" si="0"/>
        <v>97.846488996807196</v>
      </c>
      <c r="L15" s="95">
        <v>510000</v>
      </c>
      <c r="M15" s="267">
        <v>12000</v>
      </c>
      <c r="N15" s="267"/>
      <c r="O15" s="267">
        <v>93142</v>
      </c>
      <c r="P15" s="267"/>
    </row>
    <row r="16" spans="1:16" ht="18.95" customHeight="1" x14ac:dyDescent="0.15">
      <c r="A16" s="81"/>
      <c r="B16" s="159">
        <v>27</v>
      </c>
      <c r="C16" s="246">
        <v>3309</v>
      </c>
      <c r="D16" s="220"/>
      <c r="E16" s="95">
        <v>5604</v>
      </c>
      <c r="F16" s="160">
        <v>43.5</v>
      </c>
      <c r="G16" s="449">
        <v>28.000000000000004</v>
      </c>
      <c r="H16" s="449"/>
      <c r="I16" s="95">
        <v>306996</v>
      </c>
      <c r="J16" s="95">
        <v>298786</v>
      </c>
      <c r="K16" s="160">
        <f t="shared" si="0"/>
        <v>97.325698054697781</v>
      </c>
      <c r="L16" s="95">
        <v>520000</v>
      </c>
      <c r="M16" s="267">
        <v>12000</v>
      </c>
      <c r="N16" s="267"/>
      <c r="O16" s="267">
        <v>92776</v>
      </c>
      <c r="P16" s="267"/>
    </row>
    <row r="17" spans="1:16" ht="18.95" customHeight="1" x14ac:dyDescent="0.15">
      <c r="A17" s="81"/>
      <c r="B17" s="159">
        <v>28</v>
      </c>
      <c r="C17" s="246">
        <v>3150</v>
      </c>
      <c r="D17" s="220"/>
      <c r="E17" s="95">
        <v>5188</v>
      </c>
      <c r="F17" s="160">
        <v>41</v>
      </c>
      <c r="G17" s="449">
        <v>26.4</v>
      </c>
      <c r="H17" s="449"/>
      <c r="I17" s="95">
        <v>294665</v>
      </c>
      <c r="J17" s="95">
        <v>286941</v>
      </c>
      <c r="K17" s="160">
        <f t="shared" si="0"/>
        <v>97.378718205419716</v>
      </c>
      <c r="L17" s="95">
        <v>540000</v>
      </c>
      <c r="M17" s="267">
        <v>12000</v>
      </c>
      <c r="N17" s="267"/>
      <c r="O17" s="267">
        <v>94900</v>
      </c>
      <c r="P17" s="267"/>
    </row>
    <row r="18" spans="1:16" ht="18.95" customHeight="1" x14ac:dyDescent="0.15">
      <c r="A18" s="81"/>
      <c r="B18" s="159">
        <v>29</v>
      </c>
      <c r="C18" s="246">
        <v>3044</v>
      </c>
      <c r="D18" s="220"/>
      <c r="E18" s="95">
        <v>4948</v>
      </c>
      <c r="F18" s="160">
        <v>40.200000000000003</v>
      </c>
      <c r="G18" s="449">
        <v>25.6</v>
      </c>
      <c r="H18" s="449"/>
      <c r="I18" s="95">
        <v>278326</v>
      </c>
      <c r="J18" s="95">
        <v>270843</v>
      </c>
      <c r="K18" s="160">
        <f t="shared" si="0"/>
        <v>97.311426169312242</v>
      </c>
      <c r="L18" s="95">
        <v>540000</v>
      </c>
      <c r="M18" s="267">
        <v>12000</v>
      </c>
      <c r="N18" s="267"/>
      <c r="O18" s="267">
        <v>91195</v>
      </c>
      <c r="P18" s="267"/>
    </row>
    <row r="19" spans="1:16" ht="18.95" customHeight="1" x14ac:dyDescent="0.15">
      <c r="A19" s="81"/>
      <c r="B19" s="109">
        <v>30</v>
      </c>
      <c r="C19" s="246">
        <v>2940</v>
      </c>
      <c r="D19" s="220"/>
      <c r="E19" s="95">
        <v>4687</v>
      </c>
      <c r="F19" s="160">
        <v>38.700000000000003</v>
      </c>
      <c r="G19" s="449">
        <v>24.6</v>
      </c>
      <c r="H19" s="449"/>
      <c r="I19" s="95">
        <v>290751</v>
      </c>
      <c r="J19" s="95">
        <v>283714</v>
      </c>
      <c r="K19" s="160">
        <f t="shared" si="0"/>
        <v>97.579715976901198</v>
      </c>
      <c r="L19" s="95">
        <v>610000</v>
      </c>
      <c r="M19" s="267">
        <v>12000</v>
      </c>
      <c r="N19" s="267"/>
      <c r="O19" s="267">
        <v>98895</v>
      </c>
      <c r="P19" s="267"/>
    </row>
    <row r="20" spans="1:16" ht="18.95" customHeight="1" x14ac:dyDescent="0.15">
      <c r="A20" s="81" t="s">
        <v>90</v>
      </c>
      <c r="B20" s="93" t="s">
        <v>314</v>
      </c>
      <c r="C20" s="246">
        <v>2904</v>
      </c>
      <c r="D20" s="220"/>
      <c r="E20" s="95">
        <v>4549</v>
      </c>
      <c r="F20" s="160">
        <v>38.200000000000003</v>
      </c>
      <c r="G20" s="449">
        <v>24.2</v>
      </c>
      <c r="H20" s="449"/>
      <c r="I20" s="95">
        <v>267464</v>
      </c>
      <c r="J20" s="95">
        <v>260769</v>
      </c>
      <c r="K20" s="160">
        <f t="shared" si="0"/>
        <v>97.496859390422642</v>
      </c>
      <c r="L20" s="95">
        <v>610000</v>
      </c>
      <c r="M20" s="267">
        <v>12000</v>
      </c>
      <c r="N20" s="267"/>
      <c r="O20" s="267">
        <v>92102</v>
      </c>
      <c r="P20" s="267"/>
    </row>
    <row r="21" spans="1:16" ht="18.95" customHeight="1" x14ac:dyDescent="0.15">
      <c r="A21" s="81"/>
      <c r="B21" s="118">
        <v>2</v>
      </c>
      <c r="C21" s="246">
        <v>2894</v>
      </c>
      <c r="D21" s="220"/>
      <c r="E21" s="95">
        <v>4502</v>
      </c>
      <c r="F21" s="160">
        <v>38</v>
      </c>
      <c r="G21" s="449">
        <v>24.4</v>
      </c>
      <c r="H21" s="449"/>
      <c r="I21" s="95">
        <v>293974</v>
      </c>
      <c r="J21" s="95">
        <v>280803</v>
      </c>
      <c r="K21" s="160">
        <f t="shared" si="0"/>
        <v>95.519671807710878</v>
      </c>
      <c r="L21" s="95">
        <v>630000</v>
      </c>
      <c r="M21" s="267">
        <v>15700</v>
      </c>
      <c r="N21" s="267"/>
      <c r="O21" s="267">
        <v>101581</v>
      </c>
      <c r="P21" s="267"/>
    </row>
    <row r="22" spans="1:16" ht="18.95" customHeight="1" x14ac:dyDescent="0.15">
      <c r="A22" s="81"/>
      <c r="B22" s="118">
        <v>3</v>
      </c>
      <c r="C22" s="246">
        <v>2896</v>
      </c>
      <c r="D22" s="440"/>
      <c r="E22" s="95">
        <v>4467</v>
      </c>
      <c r="F22" s="160">
        <v>38.1</v>
      </c>
      <c r="G22" s="441">
        <v>24.6</v>
      </c>
      <c r="H22" s="440"/>
      <c r="I22" s="95">
        <v>282671</v>
      </c>
      <c r="J22" s="95">
        <v>272922</v>
      </c>
      <c r="K22" s="160">
        <f t="shared" si="0"/>
        <v>96.551114192824869</v>
      </c>
      <c r="L22" s="91">
        <v>630000</v>
      </c>
      <c r="M22" s="258">
        <v>15700</v>
      </c>
      <c r="N22" s="258"/>
      <c r="O22" s="258">
        <v>97607</v>
      </c>
      <c r="P22" s="258"/>
    </row>
    <row r="23" spans="1:16" ht="18.95" customHeight="1" x14ac:dyDescent="0.15">
      <c r="A23" s="81"/>
      <c r="B23" s="118">
        <v>4</v>
      </c>
      <c r="C23" s="246">
        <v>2821</v>
      </c>
      <c r="D23" s="440"/>
      <c r="E23" s="95">
        <v>4271</v>
      </c>
      <c r="F23" s="160">
        <v>37.200000000000003</v>
      </c>
      <c r="G23" s="441">
        <v>24</v>
      </c>
      <c r="H23" s="440"/>
      <c r="I23" s="95">
        <v>270705</v>
      </c>
      <c r="J23" s="95">
        <v>259230</v>
      </c>
      <c r="K23" s="160">
        <f t="shared" si="0"/>
        <v>95.761068321604697</v>
      </c>
      <c r="L23" s="91">
        <v>650000</v>
      </c>
      <c r="M23" s="258">
        <v>15700</v>
      </c>
      <c r="N23" s="258"/>
      <c r="O23" s="258">
        <v>95961</v>
      </c>
      <c r="P23" s="258"/>
    </row>
    <row r="24" spans="1:16" ht="6.75" customHeight="1" x14ac:dyDescent="0.15">
      <c r="A24" s="111"/>
      <c r="B24" s="111"/>
      <c r="C24" s="442"/>
      <c r="D24" s="443"/>
      <c r="E24" s="161"/>
      <c r="F24" s="162"/>
      <c r="G24" s="444"/>
      <c r="H24" s="444"/>
      <c r="I24" s="111"/>
      <c r="J24" s="111"/>
      <c r="K24" s="111"/>
      <c r="L24" s="111"/>
      <c r="M24" s="445"/>
      <c r="N24" s="445"/>
      <c r="O24" s="445"/>
      <c r="P24" s="445"/>
    </row>
    <row r="25" spans="1:16" ht="6" customHeight="1" x14ac:dyDescent="0.15">
      <c r="A25" s="86"/>
      <c r="B25" s="86"/>
      <c r="C25" s="149"/>
      <c r="D25" s="149"/>
      <c r="E25" s="149"/>
      <c r="F25" s="163"/>
      <c r="G25" s="164"/>
      <c r="H25" s="164"/>
      <c r="I25" s="86"/>
      <c r="J25" s="86"/>
      <c r="K25" s="86"/>
      <c r="L25" s="86"/>
      <c r="M25" s="151"/>
      <c r="N25" s="151"/>
      <c r="O25" s="151"/>
      <c r="P25" s="151"/>
    </row>
    <row r="26" spans="1:16" ht="12.75" customHeight="1" x14ac:dyDescent="0.15">
      <c r="A26" s="80" t="s">
        <v>253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</row>
    <row r="27" spans="1:16" ht="12.75" customHeight="1" x14ac:dyDescent="0.15">
      <c r="A27" s="80" t="s">
        <v>99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</row>
    <row r="28" spans="1:16" ht="12.75" customHeight="1" x14ac:dyDescent="0.15">
      <c r="A28" s="80" t="s">
        <v>315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</row>
    <row r="29" spans="1:16" ht="12.75" customHeight="1" x14ac:dyDescent="0.15">
      <c r="A29" s="80" t="s">
        <v>82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</row>
    <row r="30" spans="1:16" ht="12.75" customHeight="1" x14ac:dyDescent="0.15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</row>
    <row r="31" spans="1:16" ht="15.75" customHeight="1" x14ac:dyDescent="0.15">
      <c r="A31" s="101" t="s">
        <v>102</v>
      </c>
      <c r="B31" s="158"/>
      <c r="C31" s="80"/>
      <c r="D31" s="80"/>
      <c r="E31" s="80"/>
      <c r="F31" s="80"/>
      <c r="G31" s="80"/>
      <c r="H31" s="80"/>
      <c r="I31" s="80"/>
      <c r="J31" s="80"/>
      <c r="K31" s="102"/>
      <c r="L31" s="102"/>
      <c r="M31" s="97" t="s">
        <v>265</v>
      </c>
      <c r="N31" s="80"/>
      <c r="O31" s="80"/>
      <c r="P31" s="80"/>
    </row>
    <row r="32" spans="1:16" ht="6.75" customHeight="1" x14ac:dyDescent="0.15">
      <c r="A32" s="80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6"/>
      <c r="O32" s="86"/>
      <c r="P32" s="86"/>
    </row>
    <row r="33" spans="1:16" ht="6.75" customHeight="1" x14ac:dyDescent="0.15">
      <c r="A33" s="421" t="s">
        <v>13</v>
      </c>
      <c r="B33" s="422"/>
      <c r="C33" s="226" t="s">
        <v>9</v>
      </c>
      <c r="D33" s="222"/>
      <c r="E33" s="223"/>
      <c r="F33" s="226" t="s">
        <v>103</v>
      </c>
      <c r="G33" s="222"/>
      <c r="H33" s="223"/>
      <c r="I33" s="226" t="s">
        <v>104</v>
      </c>
      <c r="J33" s="223"/>
      <c r="K33" s="226" t="s">
        <v>106</v>
      </c>
      <c r="L33" s="222"/>
      <c r="M33" s="222"/>
      <c r="N33" s="86"/>
      <c r="O33" s="86"/>
      <c r="P33" s="86"/>
    </row>
    <row r="34" spans="1:16" ht="6.75" customHeight="1" x14ac:dyDescent="0.15">
      <c r="A34" s="423"/>
      <c r="B34" s="424"/>
      <c r="C34" s="227"/>
      <c r="D34" s="224"/>
      <c r="E34" s="225"/>
      <c r="F34" s="227"/>
      <c r="G34" s="224"/>
      <c r="H34" s="225"/>
      <c r="I34" s="227"/>
      <c r="J34" s="225"/>
      <c r="K34" s="227"/>
      <c r="L34" s="224"/>
      <c r="M34" s="224"/>
      <c r="N34" s="86"/>
      <c r="O34" s="86"/>
      <c r="P34" s="86"/>
    </row>
    <row r="35" spans="1:16" ht="6.75" customHeight="1" x14ac:dyDescent="0.15">
      <c r="A35" s="423"/>
      <c r="B35" s="424"/>
      <c r="C35" s="436" t="s">
        <v>2</v>
      </c>
      <c r="D35" s="437"/>
      <c r="E35" s="438" t="s">
        <v>69</v>
      </c>
      <c r="F35" s="438" t="s">
        <v>2</v>
      </c>
      <c r="G35" s="436" t="s">
        <v>69</v>
      </c>
      <c r="H35" s="437"/>
      <c r="I35" s="438" t="s">
        <v>2</v>
      </c>
      <c r="J35" s="438" t="s">
        <v>69</v>
      </c>
      <c r="K35" s="438" t="s">
        <v>2</v>
      </c>
      <c r="L35" s="446" t="s">
        <v>107</v>
      </c>
      <c r="M35" s="447"/>
      <c r="N35" s="86"/>
      <c r="O35" s="86"/>
      <c r="P35" s="86"/>
    </row>
    <row r="36" spans="1:16" ht="6.75" customHeight="1" x14ac:dyDescent="0.15">
      <c r="A36" s="425"/>
      <c r="B36" s="426"/>
      <c r="C36" s="227"/>
      <c r="D36" s="225"/>
      <c r="E36" s="439"/>
      <c r="F36" s="439"/>
      <c r="G36" s="227"/>
      <c r="H36" s="225"/>
      <c r="I36" s="439"/>
      <c r="J36" s="439"/>
      <c r="K36" s="439"/>
      <c r="L36" s="448"/>
      <c r="M36" s="261"/>
      <c r="N36" s="86"/>
      <c r="O36" s="86"/>
      <c r="P36" s="86"/>
    </row>
    <row r="37" spans="1:16" ht="6.75" customHeight="1" x14ac:dyDescent="0.15">
      <c r="A37" s="81"/>
      <c r="B37" s="81"/>
      <c r="C37" s="121"/>
      <c r="D37" s="107"/>
      <c r="E37" s="81"/>
      <c r="F37" s="81"/>
      <c r="G37" s="81"/>
      <c r="H37" s="81"/>
      <c r="I37" s="81"/>
      <c r="J37" s="165"/>
      <c r="K37" s="165"/>
      <c r="L37" s="81"/>
      <c r="M37" s="81"/>
      <c r="N37" s="80"/>
      <c r="O37" s="80"/>
      <c r="P37" s="80"/>
    </row>
    <row r="38" spans="1:16" ht="18.95" customHeight="1" x14ac:dyDescent="0.15">
      <c r="A38" s="81" t="s">
        <v>278</v>
      </c>
      <c r="B38" s="94">
        <v>20</v>
      </c>
      <c r="C38" s="246">
        <v>126976</v>
      </c>
      <c r="D38" s="220"/>
      <c r="E38" s="95">
        <v>2341225</v>
      </c>
      <c r="F38" s="95">
        <v>128169</v>
      </c>
      <c r="G38" s="267">
        <v>2405611</v>
      </c>
      <c r="H38" s="267"/>
      <c r="I38" s="95">
        <v>3394</v>
      </c>
      <c r="J38" s="110">
        <v>24886</v>
      </c>
      <c r="K38" s="110">
        <v>3431</v>
      </c>
      <c r="L38" s="267">
        <v>186220</v>
      </c>
      <c r="M38" s="267"/>
      <c r="N38" s="80"/>
      <c r="O38" s="80"/>
      <c r="P38" s="80"/>
    </row>
    <row r="39" spans="1:16" ht="18.95" customHeight="1" x14ac:dyDescent="0.15">
      <c r="A39" s="81"/>
      <c r="B39" s="81">
        <v>21</v>
      </c>
      <c r="C39" s="246">
        <v>131563</v>
      </c>
      <c r="D39" s="220"/>
      <c r="E39" s="95">
        <v>2430497</v>
      </c>
      <c r="F39" s="95">
        <v>126397</v>
      </c>
      <c r="G39" s="267">
        <v>2416312</v>
      </c>
      <c r="H39" s="267"/>
      <c r="I39" s="95">
        <v>3278</v>
      </c>
      <c r="J39" s="110">
        <v>22565</v>
      </c>
      <c r="K39" s="110">
        <v>3674</v>
      </c>
      <c r="L39" s="267">
        <v>199552</v>
      </c>
      <c r="M39" s="267"/>
      <c r="N39" s="80"/>
      <c r="O39" s="80"/>
      <c r="P39" s="80"/>
    </row>
    <row r="40" spans="1:16" ht="18.95" customHeight="1" x14ac:dyDescent="0.15">
      <c r="A40" s="81"/>
      <c r="B40" s="159">
        <v>22</v>
      </c>
      <c r="C40" s="246">
        <f t="shared" ref="C40:C52" si="1">F40+I40</f>
        <v>126890</v>
      </c>
      <c r="D40" s="220"/>
      <c r="E40" s="95">
        <f t="shared" ref="E40:E52" si="2">G40+J40</f>
        <v>2427032</v>
      </c>
      <c r="F40" s="95">
        <v>123674</v>
      </c>
      <c r="G40" s="267">
        <v>2405075</v>
      </c>
      <c r="H40" s="267"/>
      <c r="I40" s="95">
        <v>3216</v>
      </c>
      <c r="J40" s="110">
        <v>21957</v>
      </c>
      <c r="K40" s="110" t="s">
        <v>150</v>
      </c>
      <c r="L40" s="267">
        <v>203030</v>
      </c>
      <c r="M40" s="267"/>
      <c r="N40" s="80"/>
      <c r="O40" s="80"/>
      <c r="P40" s="80"/>
    </row>
    <row r="41" spans="1:16" ht="18.95" customHeight="1" x14ac:dyDescent="0.15">
      <c r="A41" s="81"/>
      <c r="B41" s="81">
        <v>23</v>
      </c>
      <c r="C41" s="246">
        <f t="shared" si="1"/>
        <v>103008</v>
      </c>
      <c r="D41" s="220"/>
      <c r="E41" s="95">
        <f t="shared" si="2"/>
        <v>2316646</v>
      </c>
      <c r="F41" s="95">
        <v>100111</v>
      </c>
      <c r="G41" s="267">
        <v>2303625</v>
      </c>
      <c r="H41" s="267"/>
      <c r="I41" s="95">
        <v>2897</v>
      </c>
      <c r="J41" s="110">
        <v>13021</v>
      </c>
      <c r="K41" s="110">
        <v>1416</v>
      </c>
      <c r="L41" s="267">
        <v>106728</v>
      </c>
      <c r="M41" s="267"/>
      <c r="N41" s="80"/>
      <c r="O41" s="80"/>
      <c r="P41" s="80"/>
    </row>
    <row r="42" spans="1:16" ht="18.95" customHeight="1" x14ac:dyDescent="0.15">
      <c r="A42" s="81"/>
      <c r="B42" s="159">
        <v>24</v>
      </c>
      <c r="C42" s="246">
        <f t="shared" si="1"/>
        <v>115250</v>
      </c>
      <c r="D42" s="220"/>
      <c r="E42" s="95">
        <f t="shared" si="2"/>
        <v>2485462</v>
      </c>
      <c r="F42" s="110">
        <v>112034</v>
      </c>
      <c r="G42" s="220">
        <v>2465657</v>
      </c>
      <c r="H42" s="220"/>
      <c r="I42" s="110">
        <v>3216</v>
      </c>
      <c r="J42" s="110">
        <v>19805</v>
      </c>
      <c r="K42" s="110">
        <v>1362</v>
      </c>
      <c r="L42" s="220">
        <v>99650</v>
      </c>
      <c r="M42" s="220"/>
      <c r="N42" s="80"/>
      <c r="O42" s="80"/>
      <c r="P42" s="80"/>
    </row>
    <row r="43" spans="1:16" ht="18.95" customHeight="1" x14ac:dyDescent="0.15">
      <c r="A43" s="81"/>
      <c r="B43" s="81">
        <v>25</v>
      </c>
      <c r="C43" s="246">
        <f t="shared" si="1"/>
        <v>107220</v>
      </c>
      <c r="D43" s="220"/>
      <c r="E43" s="95">
        <f t="shared" si="2"/>
        <v>2393838</v>
      </c>
      <c r="F43" s="110">
        <v>104292</v>
      </c>
      <c r="G43" s="220">
        <v>2367130</v>
      </c>
      <c r="H43" s="220"/>
      <c r="I43" s="110">
        <v>2928</v>
      </c>
      <c r="J43" s="110">
        <v>26708</v>
      </c>
      <c r="K43" s="110">
        <v>1760</v>
      </c>
      <c r="L43" s="220">
        <v>106341</v>
      </c>
      <c r="M43" s="220"/>
      <c r="N43" s="80"/>
      <c r="O43" s="80"/>
      <c r="P43" s="80"/>
    </row>
    <row r="44" spans="1:16" ht="18.95" customHeight="1" x14ac:dyDescent="0.15">
      <c r="A44" s="81"/>
      <c r="B44" s="159">
        <v>26</v>
      </c>
      <c r="C44" s="246">
        <f t="shared" si="1"/>
        <v>103126</v>
      </c>
      <c r="D44" s="220"/>
      <c r="E44" s="95">
        <f t="shared" si="2"/>
        <v>2321061</v>
      </c>
      <c r="F44" s="110">
        <v>100186</v>
      </c>
      <c r="G44" s="220">
        <v>2296979</v>
      </c>
      <c r="H44" s="220"/>
      <c r="I44" s="110">
        <v>2940</v>
      </c>
      <c r="J44" s="110">
        <v>24082</v>
      </c>
      <c r="K44" s="110">
        <v>1683</v>
      </c>
      <c r="L44" s="220">
        <v>115765</v>
      </c>
      <c r="M44" s="220"/>
      <c r="N44" s="86"/>
      <c r="O44" s="86"/>
      <c r="P44" s="86"/>
    </row>
    <row r="45" spans="1:16" ht="18.95" customHeight="1" x14ac:dyDescent="0.15">
      <c r="A45" s="81"/>
      <c r="B45" s="81">
        <v>27</v>
      </c>
      <c r="C45" s="246">
        <f t="shared" si="1"/>
        <v>97649</v>
      </c>
      <c r="D45" s="220"/>
      <c r="E45" s="95">
        <f t="shared" si="2"/>
        <v>2152327</v>
      </c>
      <c r="F45" s="110">
        <v>95243</v>
      </c>
      <c r="G45" s="220">
        <v>2133872</v>
      </c>
      <c r="H45" s="220"/>
      <c r="I45" s="110">
        <v>2406</v>
      </c>
      <c r="J45" s="110">
        <v>18455</v>
      </c>
      <c r="K45" s="110">
        <v>1828</v>
      </c>
      <c r="L45" s="220">
        <v>122216</v>
      </c>
      <c r="M45" s="220"/>
      <c r="N45" s="86"/>
      <c r="O45" s="86"/>
      <c r="P45" s="86"/>
    </row>
    <row r="46" spans="1:16" ht="18.95" customHeight="1" x14ac:dyDescent="0.15">
      <c r="A46" s="81"/>
      <c r="B46" s="159">
        <v>28</v>
      </c>
      <c r="C46" s="246">
        <f t="shared" si="1"/>
        <v>95352</v>
      </c>
      <c r="D46" s="220"/>
      <c r="E46" s="95">
        <f t="shared" si="2"/>
        <v>2124956</v>
      </c>
      <c r="F46" s="110">
        <v>93423</v>
      </c>
      <c r="G46" s="220">
        <v>2111110</v>
      </c>
      <c r="H46" s="220"/>
      <c r="I46" s="110">
        <v>1929</v>
      </c>
      <c r="J46" s="110">
        <v>13846</v>
      </c>
      <c r="K46" s="110">
        <v>2332</v>
      </c>
      <c r="L46" s="220">
        <v>131010</v>
      </c>
      <c r="M46" s="220"/>
      <c r="N46" s="86"/>
      <c r="O46" s="86"/>
      <c r="P46" s="86"/>
    </row>
    <row r="47" spans="1:16" ht="18.95" customHeight="1" x14ac:dyDescent="0.15">
      <c r="A47" s="107"/>
      <c r="B47" s="159">
        <v>29</v>
      </c>
      <c r="C47" s="246">
        <f t="shared" si="1"/>
        <v>89882</v>
      </c>
      <c r="D47" s="220"/>
      <c r="E47" s="95">
        <f t="shared" si="2"/>
        <v>2003559</v>
      </c>
      <c r="F47" s="110">
        <v>88277</v>
      </c>
      <c r="G47" s="220">
        <v>1992066</v>
      </c>
      <c r="H47" s="220"/>
      <c r="I47" s="110">
        <v>1605</v>
      </c>
      <c r="J47" s="110">
        <v>11493</v>
      </c>
      <c r="K47" s="110">
        <v>1981</v>
      </c>
      <c r="L47" s="220">
        <v>123801</v>
      </c>
      <c r="M47" s="220"/>
      <c r="N47" s="86"/>
      <c r="O47" s="86"/>
      <c r="P47" s="86"/>
    </row>
    <row r="48" spans="1:16" ht="18.95" customHeight="1" x14ac:dyDescent="0.15">
      <c r="A48" s="107"/>
      <c r="B48" s="109">
        <v>30</v>
      </c>
      <c r="C48" s="246">
        <f t="shared" si="1"/>
        <v>87051</v>
      </c>
      <c r="D48" s="220"/>
      <c r="E48" s="95">
        <f t="shared" si="2"/>
        <v>1995330</v>
      </c>
      <c r="F48" s="110">
        <v>85535</v>
      </c>
      <c r="G48" s="220">
        <v>1986108</v>
      </c>
      <c r="H48" s="220"/>
      <c r="I48" s="110">
        <v>1516</v>
      </c>
      <c r="J48" s="110">
        <v>9222</v>
      </c>
      <c r="K48" s="110">
        <v>2011</v>
      </c>
      <c r="L48" s="220">
        <v>129206</v>
      </c>
      <c r="M48" s="220"/>
      <c r="N48" s="86"/>
      <c r="O48" s="86"/>
      <c r="P48" s="86"/>
    </row>
    <row r="49" spans="1:16" ht="18.95" customHeight="1" x14ac:dyDescent="0.15">
      <c r="A49" s="107" t="s">
        <v>90</v>
      </c>
      <c r="B49" s="93" t="s">
        <v>314</v>
      </c>
      <c r="C49" s="246">
        <f t="shared" si="1"/>
        <v>84479</v>
      </c>
      <c r="D49" s="220"/>
      <c r="E49" s="95">
        <f t="shared" si="2"/>
        <v>1914697</v>
      </c>
      <c r="F49" s="110">
        <v>83090</v>
      </c>
      <c r="G49" s="220">
        <v>1904659</v>
      </c>
      <c r="H49" s="220"/>
      <c r="I49" s="110">
        <v>1389</v>
      </c>
      <c r="J49" s="110">
        <v>10038</v>
      </c>
      <c r="K49" s="110">
        <v>1734</v>
      </c>
      <c r="L49" s="220">
        <v>124724</v>
      </c>
      <c r="M49" s="220"/>
      <c r="N49" s="86"/>
      <c r="O49" s="86"/>
      <c r="P49" s="86"/>
    </row>
    <row r="50" spans="1:16" ht="18.95" customHeight="1" x14ac:dyDescent="0.15">
      <c r="A50" s="81"/>
      <c r="B50" s="118">
        <v>2</v>
      </c>
      <c r="C50" s="246">
        <f t="shared" si="1"/>
        <v>78490</v>
      </c>
      <c r="D50" s="220"/>
      <c r="E50" s="95">
        <f t="shared" si="2"/>
        <v>1792747</v>
      </c>
      <c r="F50" s="110">
        <v>77291</v>
      </c>
      <c r="G50" s="220">
        <v>1784213</v>
      </c>
      <c r="H50" s="220"/>
      <c r="I50" s="110">
        <v>1199</v>
      </c>
      <c r="J50" s="110">
        <v>8534</v>
      </c>
      <c r="K50" s="110">
        <v>1694</v>
      </c>
      <c r="L50" s="420">
        <v>100461</v>
      </c>
      <c r="M50" s="420"/>
      <c r="N50" s="86"/>
      <c r="O50" s="86"/>
      <c r="P50" s="86"/>
    </row>
    <row r="51" spans="1:16" ht="18.95" customHeight="1" x14ac:dyDescent="0.15">
      <c r="A51" s="81"/>
      <c r="B51" s="118">
        <v>3</v>
      </c>
      <c r="C51" s="246">
        <f t="shared" si="1"/>
        <v>79036</v>
      </c>
      <c r="D51" s="419"/>
      <c r="E51" s="95">
        <f t="shared" si="2"/>
        <v>1786975</v>
      </c>
      <c r="F51" s="95">
        <v>77810</v>
      </c>
      <c r="G51" s="266">
        <v>1765143</v>
      </c>
      <c r="H51" s="266"/>
      <c r="I51" s="95">
        <v>1226</v>
      </c>
      <c r="J51" s="95">
        <v>21832</v>
      </c>
      <c r="K51" s="95">
        <v>2268</v>
      </c>
      <c r="L51" s="420">
        <v>140068</v>
      </c>
      <c r="M51" s="420"/>
      <c r="N51" s="86"/>
      <c r="O51" s="86"/>
      <c r="P51" s="86"/>
    </row>
    <row r="52" spans="1:16" ht="18.95" customHeight="1" x14ac:dyDescent="0.15">
      <c r="A52" s="81"/>
      <c r="B52" s="118">
        <v>4</v>
      </c>
      <c r="C52" s="246">
        <f t="shared" si="1"/>
        <v>78329</v>
      </c>
      <c r="D52" s="419"/>
      <c r="E52" s="95">
        <f t="shared" si="2"/>
        <v>1794203</v>
      </c>
      <c r="F52" s="95">
        <v>77185</v>
      </c>
      <c r="G52" s="266">
        <v>1785264</v>
      </c>
      <c r="H52" s="266"/>
      <c r="I52" s="95">
        <v>1144</v>
      </c>
      <c r="J52" s="95">
        <v>8939</v>
      </c>
      <c r="K52" s="95">
        <v>3250</v>
      </c>
      <c r="L52" s="420">
        <v>192339</v>
      </c>
      <c r="M52" s="420"/>
      <c r="N52" s="80"/>
      <c r="O52" s="80"/>
      <c r="P52" s="80"/>
    </row>
    <row r="53" spans="1:16" ht="6" customHeight="1" x14ac:dyDescent="0.15">
      <c r="A53" s="87"/>
      <c r="B53" s="87"/>
      <c r="C53" s="166"/>
      <c r="D53" s="167"/>
      <c r="E53" s="87"/>
      <c r="F53" s="87"/>
      <c r="G53" s="167"/>
      <c r="H53" s="167"/>
      <c r="I53" s="87"/>
      <c r="J53" s="87"/>
      <c r="K53" s="87"/>
      <c r="L53" s="141"/>
      <c r="M53" s="141"/>
      <c r="N53" s="86"/>
      <c r="O53" s="86"/>
      <c r="P53" s="86"/>
    </row>
    <row r="54" spans="1:16" ht="6.75" customHeight="1" x14ac:dyDescent="0.15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6"/>
      <c r="O54" s="86"/>
      <c r="P54" s="86"/>
    </row>
    <row r="55" spans="1:16" ht="13.5" customHeight="1" x14ac:dyDescent="0.15">
      <c r="A55" s="80" t="s">
        <v>323</v>
      </c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6"/>
      <c r="O55" s="86"/>
      <c r="P55" s="86"/>
    </row>
    <row r="56" spans="1:16" x14ac:dyDescent="0.15">
      <c r="A56" s="80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</row>
    <row r="57" spans="1:16" ht="13.5" customHeight="1" x14ac:dyDescent="0.15">
      <c r="A57" s="127"/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80"/>
    </row>
    <row r="58" spans="1:16" ht="6.75" customHeight="1" x14ac:dyDescent="0.15">
      <c r="A58" s="127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80"/>
    </row>
    <row r="59" spans="1:16" ht="13.5" customHeight="1" x14ac:dyDescent="0.15">
      <c r="A59" s="154"/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80"/>
    </row>
    <row r="60" spans="1:16" ht="13.5" customHeight="1" x14ac:dyDescent="0.15">
      <c r="A60" s="154"/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27"/>
    </row>
    <row r="61" spans="1:16" ht="13.5" customHeight="1" x14ac:dyDescent="0.15">
      <c r="A61" s="151"/>
      <c r="B61" s="151"/>
      <c r="C61" s="151"/>
      <c r="D61" s="154"/>
      <c r="E61" s="154"/>
      <c r="F61" s="154"/>
      <c r="G61" s="154"/>
      <c r="H61" s="154"/>
      <c r="I61" s="154"/>
      <c r="J61" s="154"/>
      <c r="K61" s="154"/>
      <c r="L61" s="151"/>
      <c r="M61" s="151"/>
      <c r="N61" s="151"/>
      <c r="O61" s="151"/>
      <c r="P61" s="127"/>
    </row>
    <row r="62" spans="1:16" ht="6.75" customHeight="1" x14ac:dyDescent="0.15">
      <c r="A62" s="151"/>
      <c r="B62" s="151"/>
      <c r="C62" s="151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86"/>
    </row>
    <row r="63" spans="1:16" ht="12.75" customHeight="1" x14ac:dyDescent="0.15">
      <c r="A63" s="149"/>
      <c r="B63" s="149"/>
      <c r="C63" s="149"/>
      <c r="D63" s="157"/>
      <c r="E63" s="157"/>
      <c r="F63" s="157"/>
      <c r="G63" s="157"/>
      <c r="H63" s="157"/>
      <c r="I63" s="157"/>
      <c r="J63" s="149"/>
      <c r="K63" s="149"/>
      <c r="L63" s="127"/>
      <c r="M63" s="168"/>
      <c r="N63" s="168"/>
      <c r="O63" s="168"/>
      <c r="P63" s="86"/>
    </row>
    <row r="64" spans="1:16" ht="12.75" customHeight="1" x14ac:dyDescent="0.15">
      <c r="A64" s="149"/>
      <c r="B64" s="149"/>
      <c r="C64" s="149"/>
      <c r="D64" s="157"/>
      <c r="E64" s="157"/>
      <c r="F64" s="157"/>
      <c r="G64" s="157"/>
      <c r="H64" s="157"/>
      <c r="I64" s="157"/>
      <c r="J64" s="149"/>
      <c r="K64" s="149"/>
      <c r="L64" s="127"/>
      <c r="M64" s="168"/>
      <c r="N64" s="168"/>
      <c r="O64" s="168"/>
      <c r="P64" s="86"/>
    </row>
    <row r="65" spans="1:16" ht="12.75" customHeight="1" x14ac:dyDescent="0.15">
      <c r="A65" s="149"/>
      <c r="B65" s="149"/>
      <c r="C65" s="149"/>
      <c r="D65" s="157"/>
      <c r="E65" s="157"/>
      <c r="F65" s="157"/>
      <c r="G65" s="157"/>
      <c r="H65" s="157"/>
      <c r="I65" s="157"/>
      <c r="J65" s="149"/>
      <c r="K65" s="149"/>
      <c r="L65" s="127"/>
      <c r="M65" s="168"/>
      <c r="N65" s="168"/>
      <c r="O65" s="168"/>
      <c r="P65" s="86"/>
    </row>
    <row r="66" spans="1:16" ht="12.75" customHeight="1" x14ac:dyDescent="0.15">
      <c r="A66" s="149"/>
      <c r="B66" s="149"/>
      <c r="C66" s="149"/>
      <c r="D66" s="157"/>
      <c r="E66" s="157"/>
      <c r="F66" s="157"/>
      <c r="G66" s="157"/>
      <c r="H66" s="157"/>
      <c r="I66" s="157"/>
      <c r="J66" s="149"/>
      <c r="K66" s="149"/>
      <c r="L66" s="127"/>
      <c r="M66" s="168"/>
      <c r="N66" s="168"/>
      <c r="O66" s="168"/>
      <c r="P66" s="86"/>
    </row>
    <row r="67" spans="1:16" ht="12.75" customHeight="1" x14ac:dyDescent="0.15">
      <c r="A67" s="149"/>
      <c r="B67" s="149"/>
      <c r="C67" s="149"/>
      <c r="D67" s="157"/>
      <c r="E67" s="157"/>
      <c r="F67" s="157"/>
      <c r="G67" s="157"/>
      <c r="H67" s="157"/>
      <c r="I67" s="157"/>
      <c r="J67" s="149"/>
      <c r="K67" s="149"/>
      <c r="L67" s="127"/>
      <c r="M67" s="168"/>
      <c r="N67" s="168"/>
      <c r="O67" s="168"/>
      <c r="P67" s="86"/>
    </row>
    <row r="68" spans="1:16" ht="12.75" customHeight="1" x14ac:dyDescent="0.15">
      <c r="A68" s="149"/>
      <c r="B68" s="149"/>
      <c r="C68" s="149"/>
      <c r="D68" s="157"/>
      <c r="E68" s="157"/>
      <c r="F68" s="157"/>
      <c r="G68" s="157"/>
      <c r="H68" s="157"/>
      <c r="I68" s="157"/>
      <c r="J68" s="149"/>
      <c r="K68" s="149"/>
      <c r="L68" s="127"/>
      <c r="M68" s="168"/>
      <c r="N68" s="168"/>
      <c r="O68" s="168"/>
      <c r="P68" s="86"/>
    </row>
    <row r="69" spans="1:16" ht="12.75" customHeight="1" x14ac:dyDescent="0.15">
      <c r="A69" s="149"/>
      <c r="B69" s="149"/>
      <c r="C69" s="149"/>
      <c r="D69" s="157"/>
      <c r="E69" s="157"/>
      <c r="F69" s="157"/>
      <c r="G69" s="157"/>
      <c r="H69" s="157"/>
      <c r="I69" s="157"/>
      <c r="J69" s="149"/>
      <c r="K69" s="149"/>
      <c r="L69" s="127"/>
      <c r="M69" s="168"/>
      <c r="N69" s="168"/>
      <c r="O69" s="168"/>
      <c r="P69" s="86"/>
    </row>
    <row r="70" spans="1:16" x14ac:dyDescent="0.15">
      <c r="A70" s="127"/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86"/>
    </row>
  </sheetData>
  <mergeCells count="137">
    <mergeCell ref="C5:E5"/>
    <mergeCell ref="F5:H5"/>
    <mergeCell ref="I5:K5"/>
    <mergeCell ref="L5:P5"/>
    <mergeCell ref="C9:D9"/>
    <mergeCell ref="G9:H9"/>
    <mergeCell ref="M9:N9"/>
    <mergeCell ref="O9:P9"/>
    <mergeCell ref="C10:D10"/>
    <mergeCell ref="G10:H10"/>
    <mergeCell ref="M10:N10"/>
    <mergeCell ref="O10:P10"/>
    <mergeCell ref="O6:P7"/>
    <mergeCell ref="C11:D11"/>
    <mergeCell ref="G11:H11"/>
    <mergeCell ref="M11:N11"/>
    <mergeCell ref="O11:P11"/>
    <mergeCell ref="C12:D12"/>
    <mergeCell ref="G12:H12"/>
    <mergeCell ref="M12:N12"/>
    <mergeCell ref="O12:P12"/>
    <mergeCell ref="C13:D13"/>
    <mergeCell ref="G13:H13"/>
    <mergeCell ref="M13:N13"/>
    <mergeCell ref="O13:P13"/>
    <mergeCell ref="C14:D14"/>
    <mergeCell ref="G14:H14"/>
    <mergeCell ref="M14:N14"/>
    <mergeCell ref="O14:P14"/>
    <mergeCell ref="C15:D15"/>
    <mergeCell ref="G15:H15"/>
    <mergeCell ref="M15:N15"/>
    <mergeCell ref="O15:P15"/>
    <mergeCell ref="C16:D16"/>
    <mergeCell ref="G16:H16"/>
    <mergeCell ref="M16:N16"/>
    <mergeCell ref="O16:P16"/>
    <mergeCell ref="C17:D17"/>
    <mergeCell ref="G17:H17"/>
    <mergeCell ref="M17:N17"/>
    <mergeCell ref="O17:P17"/>
    <mergeCell ref="C18:D18"/>
    <mergeCell ref="G18:H18"/>
    <mergeCell ref="M18:N18"/>
    <mergeCell ref="O18:P18"/>
    <mergeCell ref="C19:D19"/>
    <mergeCell ref="G19:H19"/>
    <mergeCell ref="M19:N19"/>
    <mergeCell ref="O19:P19"/>
    <mergeCell ref="C20:D20"/>
    <mergeCell ref="G20:H20"/>
    <mergeCell ref="M20:N20"/>
    <mergeCell ref="O20:P20"/>
    <mergeCell ref="C21:D21"/>
    <mergeCell ref="G21:H21"/>
    <mergeCell ref="M21:N21"/>
    <mergeCell ref="O21:P21"/>
    <mergeCell ref="C22:D22"/>
    <mergeCell ref="G22:H22"/>
    <mergeCell ref="M22:N22"/>
    <mergeCell ref="O22:P22"/>
    <mergeCell ref="C23:D23"/>
    <mergeCell ref="G23:H23"/>
    <mergeCell ref="M23:N23"/>
    <mergeCell ref="O23:P23"/>
    <mergeCell ref="C24:D24"/>
    <mergeCell ref="G24:H24"/>
    <mergeCell ref="M24:N24"/>
    <mergeCell ref="O24:P24"/>
    <mergeCell ref="C38:D38"/>
    <mergeCell ref="G38:H38"/>
    <mergeCell ref="L38:M38"/>
    <mergeCell ref="G35:H36"/>
    <mergeCell ref="I35:I36"/>
    <mergeCell ref="J35:J36"/>
    <mergeCell ref="K35:K36"/>
    <mergeCell ref="L35:M36"/>
    <mergeCell ref="C39:D39"/>
    <mergeCell ref="G39:H39"/>
    <mergeCell ref="L39:M39"/>
    <mergeCell ref="C40:D40"/>
    <mergeCell ref="G40:H40"/>
    <mergeCell ref="L40:M40"/>
    <mergeCell ref="C41:D41"/>
    <mergeCell ref="G41:H41"/>
    <mergeCell ref="L41:M41"/>
    <mergeCell ref="C42:D42"/>
    <mergeCell ref="G42:H42"/>
    <mergeCell ref="L42:M42"/>
    <mergeCell ref="C43:D43"/>
    <mergeCell ref="G43:H43"/>
    <mergeCell ref="L43:M43"/>
    <mergeCell ref="C44:D44"/>
    <mergeCell ref="G44:H44"/>
    <mergeCell ref="L44:M44"/>
    <mergeCell ref="C45:D45"/>
    <mergeCell ref="G45:H45"/>
    <mergeCell ref="L45:M45"/>
    <mergeCell ref="C46:D46"/>
    <mergeCell ref="G46:H46"/>
    <mergeCell ref="L46:M46"/>
    <mergeCell ref="C47:D47"/>
    <mergeCell ref="G47:H47"/>
    <mergeCell ref="L47:M47"/>
    <mergeCell ref="C48:D48"/>
    <mergeCell ref="G48:H48"/>
    <mergeCell ref="L48:M48"/>
    <mergeCell ref="C49:D49"/>
    <mergeCell ref="G49:H49"/>
    <mergeCell ref="L49:M49"/>
    <mergeCell ref="C50:D50"/>
    <mergeCell ref="G50:H50"/>
    <mergeCell ref="L50:M50"/>
    <mergeCell ref="C51:D51"/>
    <mergeCell ref="G51:H51"/>
    <mergeCell ref="L51:M51"/>
    <mergeCell ref="C52:D52"/>
    <mergeCell ref="G52:H52"/>
    <mergeCell ref="L52:M52"/>
    <mergeCell ref="A5:B7"/>
    <mergeCell ref="C6:D7"/>
    <mergeCell ref="E6:E7"/>
    <mergeCell ref="F6:F7"/>
    <mergeCell ref="G6:H7"/>
    <mergeCell ref="I6:I7"/>
    <mergeCell ref="J6:J7"/>
    <mergeCell ref="K6:K7"/>
    <mergeCell ref="L6:L7"/>
    <mergeCell ref="M6:N7"/>
    <mergeCell ref="A33:B36"/>
    <mergeCell ref="C33:E34"/>
    <mergeCell ref="F33:H34"/>
    <mergeCell ref="I33:J34"/>
    <mergeCell ref="K33:M34"/>
    <mergeCell ref="C35:D36"/>
    <mergeCell ref="E35:E36"/>
    <mergeCell ref="F35:F36"/>
  </mergeCells>
  <phoneticPr fontId="2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view="pageBreakPreview" zoomScaleSheetLayoutView="100" workbookViewId="0"/>
  </sheetViews>
  <sheetFormatPr defaultColWidth="9" defaultRowHeight="13.5" x14ac:dyDescent="0.15"/>
  <cols>
    <col min="1" max="1" width="3" style="100" customWidth="1"/>
    <col min="2" max="2" width="6.25" style="100" customWidth="1"/>
    <col min="3" max="14" width="7.625" style="100" customWidth="1"/>
    <col min="15" max="16384" width="9" style="100"/>
  </cols>
  <sheetData>
    <row r="1" spans="1:14" ht="15" x14ac:dyDescent="0.15">
      <c r="A1" s="169" t="s">
        <v>144</v>
      </c>
      <c r="B1" s="102"/>
      <c r="C1" s="102"/>
      <c r="D1" s="102"/>
      <c r="E1" s="80"/>
      <c r="F1" s="80"/>
      <c r="G1" s="80"/>
      <c r="H1" s="80"/>
      <c r="I1" s="80"/>
      <c r="J1" s="80"/>
      <c r="K1" s="80"/>
      <c r="L1" s="102"/>
      <c r="M1" s="102"/>
      <c r="N1" s="102"/>
    </row>
    <row r="2" spans="1:14" x14ac:dyDescent="0.1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ht="15" x14ac:dyDescent="0.15">
      <c r="A3" s="170" t="s">
        <v>269</v>
      </c>
      <c r="E3" s="80"/>
      <c r="F3" s="80"/>
      <c r="G3" s="80"/>
      <c r="H3" s="80"/>
      <c r="I3" s="80"/>
      <c r="J3" s="80"/>
      <c r="K3" s="102"/>
      <c r="L3" s="102"/>
      <c r="M3" s="102"/>
      <c r="N3" s="97" t="s">
        <v>268</v>
      </c>
    </row>
    <row r="4" spans="1:14" ht="6" customHeight="1" x14ac:dyDescent="0.1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6"/>
      <c r="M4" s="86"/>
      <c r="N4" s="80"/>
    </row>
    <row r="5" spans="1:14" ht="15" customHeight="1" x14ac:dyDescent="0.15">
      <c r="A5" s="263" t="s">
        <v>146</v>
      </c>
      <c r="B5" s="264"/>
      <c r="C5" s="171" t="s">
        <v>325</v>
      </c>
      <c r="D5" s="171">
        <v>24</v>
      </c>
      <c r="E5" s="171">
        <v>25</v>
      </c>
      <c r="F5" s="171">
        <v>26</v>
      </c>
      <c r="G5" s="171">
        <v>27</v>
      </c>
      <c r="H5" s="171">
        <v>28</v>
      </c>
      <c r="I5" s="171">
        <v>29</v>
      </c>
      <c r="J5" s="171">
        <v>30</v>
      </c>
      <c r="K5" s="172" t="s">
        <v>322</v>
      </c>
      <c r="L5" s="172">
        <v>2</v>
      </c>
      <c r="M5" s="172">
        <v>3</v>
      </c>
      <c r="N5" s="172">
        <v>4</v>
      </c>
    </row>
    <row r="6" spans="1:14" ht="6.75" customHeight="1" x14ac:dyDescent="0.15">
      <c r="A6" s="81"/>
      <c r="B6" s="81"/>
      <c r="C6" s="12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ht="18" customHeight="1" x14ac:dyDescent="0.15">
      <c r="A7" s="461" t="s">
        <v>147</v>
      </c>
      <c r="B7" s="462"/>
      <c r="C7" s="91">
        <v>88</v>
      </c>
      <c r="D7" s="91">
        <v>85</v>
      </c>
      <c r="E7" s="91">
        <v>81</v>
      </c>
      <c r="F7" s="91">
        <v>82</v>
      </c>
      <c r="G7" s="91">
        <v>72</v>
      </c>
      <c r="H7" s="91">
        <v>73</v>
      </c>
      <c r="I7" s="91">
        <v>75</v>
      </c>
      <c r="J7" s="91">
        <v>72</v>
      </c>
      <c r="K7" s="91">
        <v>72</v>
      </c>
      <c r="L7" s="81">
        <v>69</v>
      </c>
      <c r="M7" s="81">
        <v>70</v>
      </c>
      <c r="N7" s="81">
        <v>79</v>
      </c>
    </row>
    <row r="8" spans="1:14" ht="18" customHeight="1" x14ac:dyDescent="0.15">
      <c r="A8" s="273" t="s">
        <v>149</v>
      </c>
      <c r="B8" s="463"/>
      <c r="C8" s="91">
        <v>118</v>
      </c>
      <c r="D8" s="91">
        <v>112</v>
      </c>
      <c r="E8" s="91">
        <v>100</v>
      </c>
      <c r="F8" s="91">
        <v>109</v>
      </c>
      <c r="G8" s="91">
        <v>94</v>
      </c>
      <c r="H8" s="91">
        <v>93</v>
      </c>
      <c r="I8" s="91">
        <v>93</v>
      </c>
      <c r="J8" s="91">
        <v>93</v>
      </c>
      <c r="K8" s="91">
        <v>88</v>
      </c>
      <c r="L8" s="81">
        <v>88</v>
      </c>
      <c r="M8" s="81">
        <v>90</v>
      </c>
      <c r="N8" s="81">
        <v>99</v>
      </c>
    </row>
    <row r="9" spans="1:14" ht="15" customHeight="1" x14ac:dyDescent="0.15">
      <c r="A9" s="455" t="s">
        <v>151</v>
      </c>
      <c r="B9" s="456"/>
      <c r="C9" s="452">
        <f t="shared" ref="C9:H9" si="0">C13+C16+C19+C22+C28+C31+C37</f>
        <v>130773</v>
      </c>
      <c r="D9" s="453">
        <f t="shared" si="0"/>
        <v>120340</v>
      </c>
      <c r="E9" s="453">
        <f t="shared" si="0"/>
        <v>120746</v>
      </c>
      <c r="F9" s="453">
        <f t="shared" si="0"/>
        <v>115256</v>
      </c>
      <c r="G9" s="453">
        <f t="shared" si="0"/>
        <v>120395</v>
      </c>
      <c r="H9" s="453">
        <f t="shared" si="0"/>
        <v>113346</v>
      </c>
      <c r="I9" s="453">
        <f>I13+I16+I19+I22+I28+I37</f>
        <v>122160</v>
      </c>
      <c r="J9" s="453">
        <f>J13+J16+J19+J22+J28+J37</f>
        <v>114322</v>
      </c>
      <c r="K9" s="453">
        <f>K13+K16+K19+K22+K28+K31+K37</f>
        <v>103884</v>
      </c>
      <c r="L9" s="453">
        <f>L13+L16+L19+L22+L28+L31+L37</f>
        <v>110147</v>
      </c>
      <c r="M9" s="454">
        <v>118144</v>
      </c>
      <c r="N9" s="454">
        <f>N13+N16+N19+N22+N25+N28+N31+N37</f>
        <v>123866</v>
      </c>
    </row>
    <row r="10" spans="1:14" ht="15" customHeight="1" x14ac:dyDescent="0.15">
      <c r="A10" s="464" t="s">
        <v>148</v>
      </c>
      <c r="B10" s="465"/>
      <c r="C10" s="452"/>
      <c r="D10" s="453"/>
      <c r="E10" s="453"/>
      <c r="F10" s="453"/>
      <c r="G10" s="453"/>
      <c r="H10" s="453"/>
      <c r="I10" s="453"/>
      <c r="J10" s="453"/>
      <c r="K10" s="453"/>
      <c r="L10" s="453"/>
      <c r="M10" s="454"/>
      <c r="N10" s="454"/>
    </row>
    <row r="11" spans="1:14" ht="21.75" customHeight="1" x14ac:dyDescent="0.15">
      <c r="A11" s="458" t="s">
        <v>153</v>
      </c>
      <c r="B11" s="173" t="s">
        <v>64</v>
      </c>
      <c r="C11" s="91">
        <v>961</v>
      </c>
      <c r="D11" s="91">
        <v>903</v>
      </c>
      <c r="E11" s="91">
        <v>827</v>
      </c>
      <c r="F11" s="91">
        <v>856</v>
      </c>
      <c r="G11" s="91">
        <v>847</v>
      </c>
      <c r="H11" s="91">
        <v>804</v>
      </c>
      <c r="I11" s="91">
        <v>833</v>
      </c>
      <c r="J11" s="91">
        <v>823</v>
      </c>
      <c r="K11" s="91">
        <v>809</v>
      </c>
      <c r="L11" s="81">
        <v>759</v>
      </c>
      <c r="M11" s="81">
        <v>720</v>
      </c>
      <c r="N11" s="81">
        <v>834</v>
      </c>
    </row>
    <row r="12" spans="1:14" ht="21.75" customHeight="1" x14ac:dyDescent="0.15">
      <c r="A12" s="459"/>
      <c r="B12" s="174" t="s">
        <v>154</v>
      </c>
      <c r="C12" s="91">
        <v>1338</v>
      </c>
      <c r="D12" s="91">
        <v>1212</v>
      </c>
      <c r="E12" s="91">
        <v>1066</v>
      </c>
      <c r="F12" s="91">
        <v>1143</v>
      </c>
      <c r="G12" s="91">
        <v>1115</v>
      </c>
      <c r="H12" s="91">
        <v>1033</v>
      </c>
      <c r="I12" s="91">
        <v>1051</v>
      </c>
      <c r="J12" s="91">
        <v>1010</v>
      </c>
      <c r="K12" s="91">
        <v>995</v>
      </c>
      <c r="L12" s="175">
        <v>974</v>
      </c>
      <c r="M12" s="175">
        <v>908</v>
      </c>
      <c r="N12" s="175">
        <v>1047</v>
      </c>
    </row>
    <row r="13" spans="1:14" ht="21.75" customHeight="1" x14ac:dyDescent="0.15">
      <c r="A13" s="460"/>
      <c r="B13" s="176" t="s">
        <v>148</v>
      </c>
      <c r="C13" s="91">
        <v>48076</v>
      </c>
      <c r="D13" s="91">
        <v>46926</v>
      </c>
      <c r="E13" s="91">
        <v>42815</v>
      </c>
      <c r="F13" s="91">
        <v>46879</v>
      </c>
      <c r="G13" s="91">
        <v>40889</v>
      </c>
      <c r="H13" s="91">
        <v>41399</v>
      </c>
      <c r="I13" s="91">
        <v>43369</v>
      </c>
      <c r="J13" s="91">
        <v>41374</v>
      </c>
      <c r="K13" s="91">
        <v>42521</v>
      </c>
      <c r="L13" s="175">
        <v>37309</v>
      </c>
      <c r="M13" s="175">
        <v>38786</v>
      </c>
      <c r="N13" s="175">
        <v>41735</v>
      </c>
    </row>
    <row r="14" spans="1:14" ht="21.75" customHeight="1" x14ac:dyDescent="0.15">
      <c r="A14" s="458" t="s">
        <v>155</v>
      </c>
      <c r="B14" s="173" t="s">
        <v>64</v>
      </c>
      <c r="C14" s="177">
        <v>61</v>
      </c>
      <c r="D14" s="177">
        <v>61</v>
      </c>
      <c r="E14" s="177">
        <v>32</v>
      </c>
      <c r="F14" s="177">
        <v>31</v>
      </c>
      <c r="G14" s="177">
        <v>33</v>
      </c>
      <c r="H14" s="177">
        <v>33</v>
      </c>
      <c r="I14" s="177">
        <v>24</v>
      </c>
      <c r="J14" s="177">
        <v>20</v>
      </c>
      <c r="K14" s="177">
        <v>20</v>
      </c>
      <c r="L14" s="81">
        <v>33</v>
      </c>
      <c r="M14" s="81">
        <v>47</v>
      </c>
      <c r="N14" s="81">
        <v>24</v>
      </c>
    </row>
    <row r="15" spans="1:14" ht="21.75" customHeight="1" x14ac:dyDescent="0.15">
      <c r="A15" s="459"/>
      <c r="B15" s="174" t="s">
        <v>154</v>
      </c>
      <c r="C15" s="91">
        <v>102</v>
      </c>
      <c r="D15" s="91">
        <v>108</v>
      </c>
      <c r="E15" s="91">
        <v>57</v>
      </c>
      <c r="F15" s="91">
        <v>43</v>
      </c>
      <c r="G15" s="91">
        <v>33</v>
      </c>
      <c r="H15" s="91">
        <v>34</v>
      </c>
      <c r="I15" s="91">
        <v>37</v>
      </c>
      <c r="J15" s="91">
        <v>42</v>
      </c>
      <c r="K15" s="91">
        <v>44</v>
      </c>
      <c r="L15" s="81">
        <v>57</v>
      </c>
      <c r="M15" s="81">
        <v>60</v>
      </c>
      <c r="N15" s="81">
        <v>36</v>
      </c>
    </row>
    <row r="16" spans="1:14" ht="21.75" customHeight="1" x14ac:dyDescent="0.15">
      <c r="A16" s="460"/>
      <c r="B16" s="176" t="s">
        <v>148</v>
      </c>
      <c r="C16" s="91">
        <v>959</v>
      </c>
      <c r="D16" s="91">
        <v>1339</v>
      </c>
      <c r="E16" s="91">
        <v>771</v>
      </c>
      <c r="F16" s="91">
        <v>520</v>
      </c>
      <c r="G16" s="91">
        <v>311</v>
      </c>
      <c r="H16" s="91">
        <v>324</v>
      </c>
      <c r="I16" s="91">
        <v>332</v>
      </c>
      <c r="J16" s="91">
        <v>401</v>
      </c>
      <c r="K16" s="91">
        <v>386</v>
      </c>
      <c r="L16" s="81">
        <v>509</v>
      </c>
      <c r="M16" s="81">
        <v>528</v>
      </c>
      <c r="N16" s="81">
        <v>325</v>
      </c>
    </row>
    <row r="17" spans="1:14" ht="21.75" customHeight="1" x14ac:dyDescent="0.15">
      <c r="A17" s="458" t="s">
        <v>157</v>
      </c>
      <c r="B17" s="173" t="s">
        <v>64</v>
      </c>
      <c r="C17" s="91">
        <v>393</v>
      </c>
      <c r="D17" s="91">
        <v>436</v>
      </c>
      <c r="E17" s="91">
        <v>434</v>
      </c>
      <c r="F17" s="91">
        <v>482</v>
      </c>
      <c r="G17" s="91">
        <v>503</v>
      </c>
      <c r="H17" s="91">
        <v>492</v>
      </c>
      <c r="I17" s="91">
        <v>501</v>
      </c>
      <c r="J17" s="91">
        <v>545</v>
      </c>
      <c r="K17" s="91">
        <v>540</v>
      </c>
      <c r="L17" s="81">
        <v>543</v>
      </c>
      <c r="M17" s="81">
        <v>550</v>
      </c>
      <c r="N17" s="81">
        <v>633</v>
      </c>
    </row>
    <row r="18" spans="1:14" ht="21.75" customHeight="1" x14ac:dyDescent="0.15">
      <c r="A18" s="459"/>
      <c r="B18" s="174" t="s">
        <v>154</v>
      </c>
      <c r="C18" s="91">
        <v>509</v>
      </c>
      <c r="D18" s="91">
        <v>530</v>
      </c>
      <c r="E18" s="91">
        <v>520</v>
      </c>
      <c r="F18" s="91">
        <v>612</v>
      </c>
      <c r="G18" s="91">
        <v>607</v>
      </c>
      <c r="H18" s="91">
        <v>603</v>
      </c>
      <c r="I18" s="91">
        <v>607</v>
      </c>
      <c r="J18" s="91">
        <v>664</v>
      </c>
      <c r="K18" s="91">
        <v>692</v>
      </c>
      <c r="L18" s="81">
        <v>748</v>
      </c>
      <c r="M18" s="81">
        <v>730</v>
      </c>
      <c r="N18" s="81">
        <v>830</v>
      </c>
    </row>
    <row r="19" spans="1:14" ht="21.75" customHeight="1" x14ac:dyDescent="0.15">
      <c r="A19" s="460"/>
      <c r="B19" s="176" t="s">
        <v>148</v>
      </c>
      <c r="C19" s="91">
        <v>2845</v>
      </c>
      <c r="D19" s="91">
        <v>4617</v>
      </c>
      <c r="E19" s="91">
        <v>3713</v>
      </c>
      <c r="F19" s="91">
        <v>4407</v>
      </c>
      <c r="G19" s="91">
        <v>4015</v>
      </c>
      <c r="H19" s="91">
        <v>3960</v>
      </c>
      <c r="I19" s="91">
        <v>4348</v>
      </c>
      <c r="J19" s="91">
        <v>4145</v>
      </c>
      <c r="K19" s="91">
        <v>4483</v>
      </c>
      <c r="L19" s="175">
        <v>5135</v>
      </c>
      <c r="M19" s="175">
        <v>7053</v>
      </c>
      <c r="N19" s="175">
        <v>8594</v>
      </c>
    </row>
    <row r="20" spans="1:14" ht="21.75" customHeight="1" x14ac:dyDescent="0.15">
      <c r="A20" s="458" t="s">
        <v>158</v>
      </c>
      <c r="B20" s="173" t="s">
        <v>64</v>
      </c>
      <c r="C20" s="91">
        <v>949</v>
      </c>
      <c r="D20" s="91">
        <v>923</v>
      </c>
      <c r="E20" s="91">
        <v>869</v>
      </c>
      <c r="F20" s="91">
        <v>871</v>
      </c>
      <c r="G20" s="91">
        <v>831</v>
      </c>
      <c r="H20" s="91">
        <v>803</v>
      </c>
      <c r="I20" s="91">
        <v>823</v>
      </c>
      <c r="J20" s="91">
        <v>846</v>
      </c>
      <c r="K20" s="91">
        <v>782</v>
      </c>
      <c r="L20" s="81">
        <v>756</v>
      </c>
      <c r="M20" s="81">
        <v>771</v>
      </c>
      <c r="N20" s="81">
        <v>881</v>
      </c>
    </row>
    <row r="21" spans="1:14" ht="21.75" customHeight="1" x14ac:dyDescent="0.15">
      <c r="A21" s="459"/>
      <c r="B21" s="174" t="s">
        <v>154</v>
      </c>
      <c r="C21" s="91">
        <v>1168</v>
      </c>
      <c r="D21" s="91">
        <v>1143</v>
      </c>
      <c r="E21" s="91">
        <v>1025</v>
      </c>
      <c r="F21" s="91">
        <v>1080</v>
      </c>
      <c r="G21" s="91">
        <v>1023</v>
      </c>
      <c r="H21" s="91">
        <v>963</v>
      </c>
      <c r="I21" s="91">
        <v>965</v>
      </c>
      <c r="J21" s="91">
        <v>897</v>
      </c>
      <c r="K21" s="91">
        <v>908</v>
      </c>
      <c r="L21" s="81">
        <v>905</v>
      </c>
      <c r="M21" s="81">
        <v>936</v>
      </c>
      <c r="N21" s="81">
        <v>1065</v>
      </c>
    </row>
    <row r="22" spans="1:14" ht="21.75" customHeight="1" x14ac:dyDescent="0.15">
      <c r="A22" s="460"/>
      <c r="B22" s="176" t="s">
        <v>148</v>
      </c>
      <c r="C22" s="91">
        <v>75183</v>
      </c>
      <c r="D22" s="91">
        <v>63667</v>
      </c>
      <c r="E22" s="91">
        <v>70128</v>
      </c>
      <c r="F22" s="91">
        <v>58946</v>
      </c>
      <c r="G22" s="91">
        <v>67247</v>
      </c>
      <c r="H22" s="91">
        <v>60314</v>
      </c>
      <c r="I22" s="91">
        <v>65624</v>
      </c>
      <c r="J22" s="91">
        <v>58302</v>
      </c>
      <c r="K22" s="91">
        <v>48722</v>
      </c>
      <c r="L22" s="175">
        <v>59287</v>
      </c>
      <c r="M22" s="175">
        <v>68150</v>
      </c>
      <c r="N22" s="175">
        <v>70315</v>
      </c>
    </row>
    <row r="23" spans="1:14" ht="21.75" customHeight="1" x14ac:dyDescent="0.15">
      <c r="A23" s="458" t="s">
        <v>160</v>
      </c>
      <c r="B23" s="173" t="s">
        <v>64</v>
      </c>
      <c r="C23" s="95" t="s">
        <v>20</v>
      </c>
      <c r="D23" s="95" t="s">
        <v>20</v>
      </c>
      <c r="E23" s="95" t="s">
        <v>20</v>
      </c>
      <c r="F23" s="95" t="s">
        <v>20</v>
      </c>
      <c r="G23" s="95" t="s">
        <v>20</v>
      </c>
      <c r="H23" s="95" t="s">
        <v>20</v>
      </c>
      <c r="I23" s="95" t="s">
        <v>20</v>
      </c>
      <c r="J23" s="95" t="s">
        <v>20</v>
      </c>
      <c r="K23" s="95" t="s">
        <v>20</v>
      </c>
      <c r="L23" s="95" t="s">
        <v>20</v>
      </c>
      <c r="M23" s="95" t="s">
        <v>20</v>
      </c>
      <c r="N23" s="95">
        <v>1</v>
      </c>
    </row>
    <row r="24" spans="1:14" ht="21.75" customHeight="1" x14ac:dyDescent="0.15">
      <c r="A24" s="459"/>
      <c r="B24" s="174" t="s">
        <v>154</v>
      </c>
      <c r="C24" s="95" t="s">
        <v>20</v>
      </c>
      <c r="D24" s="95" t="s">
        <v>20</v>
      </c>
      <c r="E24" s="95" t="s">
        <v>20</v>
      </c>
      <c r="F24" s="95" t="s">
        <v>20</v>
      </c>
      <c r="G24" s="95" t="s">
        <v>20</v>
      </c>
      <c r="H24" s="95" t="s">
        <v>20</v>
      </c>
      <c r="I24" s="95" t="s">
        <v>20</v>
      </c>
      <c r="J24" s="95" t="s">
        <v>20</v>
      </c>
      <c r="K24" s="95" t="s">
        <v>20</v>
      </c>
      <c r="L24" s="95" t="s">
        <v>20</v>
      </c>
      <c r="M24" s="95" t="s">
        <v>20</v>
      </c>
      <c r="N24" s="95">
        <v>1</v>
      </c>
    </row>
    <row r="25" spans="1:14" ht="21.75" customHeight="1" x14ac:dyDescent="0.15">
      <c r="A25" s="460"/>
      <c r="B25" s="176" t="s">
        <v>148</v>
      </c>
      <c r="C25" s="95" t="s">
        <v>20</v>
      </c>
      <c r="D25" s="95" t="s">
        <v>20</v>
      </c>
      <c r="E25" s="95" t="s">
        <v>20</v>
      </c>
      <c r="F25" s="95" t="s">
        <v>20</v>
      </c>
      <c r="G25" s="95" t="s">
        <v>20</v>
      </c>
      <c r="H25" s="95" t="s">
        <v>20</v>
      </c>
      <c r="I25" s="95" t="s">
        <v>20</v>
      </c>
      <c r="J25" s="95" t="s">
        <v>20</v>
      </c>
      <c r="K25" s="95" t="s">
        <v>20</v>
      </c>
      <c r="L25" s="95" t="s">
        <v>20</v>
      </c>
      <c r="M25" s="95" t="s">
        <v>20</v>
      </c>
      <c r="N25" s="95">
        <v>220</v>
      </c>
    </row>
    <row r="26" spans="1:14" ht="21.75" customHeight="1" x14ac:dyDescent="0.15">
      <c r="A26" s="458" t="s">
        <v>119</v>
      </c>
      <c r="B26" s="173" t="s">
        <v>64</v>
      </c>
      <c r="C26" s="95">
        <v>3</v>
      </c>
      <c r="D26" s="91">
        <v>0</v>
      </c>
      <c r="E26" s="91">
        <v>0</v>
      </c>
      <c r="F26" s="91">
        <v>0</v>
      </c>
      <c r="G26" s="91">
        <v>2</v>
      </c>
      <c r="H26" s="91">
        <v>1</v>
      </c>
      <c r="I26" s="91">
        <v>2</v>
      </c>
      <c r="J26" s="91">
        <v>1</v>
      </c>
      <c r="K26" s="91">
        <v>1</v>
      </c>
      <c r="L26" s="81">
        <v>4</v>
      </c>
      <c r="M26" s="81">
        <v>2</v>
      </c>
      <c r="N26" s="81">
        <v>1</v>
      </c>
    </row>
    <row r="27" spans="1:14" ht="21.75" customHeight="1" x14ac:dyDescent="0.15">
      <c r="A27" s="459"/>
      <c r="B27" s="174" t="s">
        <v>154</v>
      </c>
      <c r="C27" s="95">
        <v>3</v>
      </c>
      <c r="D27" s="91">
        <v>0</v>
      </c>
      <c r="E27" s="91">
        <v>0</v>
      </c>
      <c r="F27" s="91">
        <v>0</v>
      </c>
      <c r="G27" s="91">
        <v>2</v>
      </c>
      <c r="H27" s="91">
        <v>1</v>
      </c>
      <c r="I27" s="91">
        <v>2</v>
      </c>
      <c r="J27" s="91">
        <v>1</v>
      </c>
      <c r="K27" s="91">
        <v>1</v>
      </c>
      <c r="L27" s="81">
        <v>4</v>
      </c>
      <c r="M27" s="81">
        <v>2</v>
      </c>
      <c r="N27" s="81">
        <v>1</v>
      </c>
    </row>
    <row r="28" spans="1:14" ht="21.75" customHeight="1" x14ac:dyDescent="0.15">
      <c r="A28" s="460"/>
      <c r="B28" s="176" t="s">
        <v>148</v>
      </c>
      <c r="C28" s="95">
        <v>435</v>
      </c>
      <c r="D28" s="91">
        <v>0</v>
      </c>
      <c r="E28" s="91">
        <v>0</v>
      </c>
      <c r="F28" s="91">
        <v>0</v>
      </c>
      <c r="G28" s="91">
        <v>372</v>
      </c>
      <c r="H28" s="91">
        <v>189</v>
      </c>
      <c r="I28" s="91">
        <v>201</v>
      </c>
      <c r="J28" s="91">
        <v>165</v>
      </c>
      <c r="K28" s="91">
        <v>104</v>
      </c>
      <c r="L28" s="81">
        <v>759</v>
      </c>
      <c r="M28" s="81">
        <v>252</v>
      </c>
      <c r="N28" s="81">
        <v>11</v>
      </c>
    </row>
    <row r="29" spans="1:14" ht="21.75" customHeight="1" x14ac:dyDescent="0.15">
      <c r="A29" s="458" t="s">
        <v>145</v>
      </c>
      <c r="B29" s="173" t="s">
        <v>64</v>
      </c>
      <c r="C29" s="91">
        <v>27</v>
      </c>
      <c r="D29" s="91">
        <v>22</v>
      </c>
      <c r="E29" s="91">
        <v>6</v>
      </c>
      <c r="F29" s="91">
        <v>47</v>
      </c>
      <c r="G29" s="91">
        <v>28</v>
      </c>
      <c r="H29" s="91">
        <v>23</v>
      </c>
      <c r="I29" s="95" t="s">
        <v>20</v>
      </c>
      <c r="J29" s="95" t="s">
        <v>20</v>
      </c>
      <c r="K29" s="95">
        <v>2</v>
      </c>
      <c r="L29" s="93">
        <v>6</v>
      </c>
      <c r="M29" s="93">
        <v>13</v>
      </c>
      <c r="N29" s="93">
        <v>26</v>
      </c>
    </row>
    <row r="30" spans="1:14" ht="21.75" customHeight="1" x14ac:dyDescent="0.15">
      <c r="A30" s="459"/>
      <c r="B30" s="174" t="s">
        <v>154</v>
      </c>
      <c r="C30" s="91">
        <v>28</v>
      </c>
      <c r="D30" s="91">
        <v>22</v>
      </c>
      <c r="E30" s="91">
        <v>7</v>
      </c>
      <c r="F30" s="91">
        <v>61</v>
      </c>
      <c r="G30" s="91">
        <v>40</v>
      </c>
      <c r="H30" s="91">
        <v>23</v>
      </c>
      <c r="I30" s="95" t="s">
        <v>20</v>
      </c>
      <c r="J30" s="95" t="s">
        <v>20</v>
      </c>
      <c r="K30" s="95">
        <v>2</v>
      </c>
      <c r="L30" s="93">
        <v>6</v>
      </c>
      <c r="M30" s="93">
        <v>13</v>
      </c>
      <c r="N30" s="93">
        <v>26</v>
      </c>
    </row>
    <row r="31" spans="1:14" ht="21.75" customHeight="1" x14ac:dyDescent="0.15">
      <c r="A31" s="460"/>
      <c r="B31" s="176" t="s">
        <v>148</v>
      </c>
      <c r="C31" s="91">
        <v>727</v>
      </c>
      <c r="D31" s="91">
        <v>511</v>
      </c>
      <c r="E31" s="91">
        <v>290</v>
      </c>
      <c r="F31" s="91">
        <v>607</v>
      </c>
      <c r="G31" s="91">
        <v>695</v>
      </c>
      <c r="H31" s="91">
        <v>254</v>
      </c>
      <c r="I31" s="95" t="s">
        <v>20</v>
      </c>
      <c r="J31" s="95" t="s">
        <v>20</v>
      </c>
      <c r="K31" s="95">
        <v>210</v>
      </c>
      <c r="L31" s="93">
        <v>128</v>
      </c>
      <c r="M31" s="93">
        <v>347</v>
      </c>
      <c r="N31" s="93">
        <v>460</v>
      </c>
    </row>
    <row r="32" spans="1:14" ht="21.75" customHeight="1" x14ac:dyDescent="0.15">
      <c r="A32" s="458" t="s">
        <v>162</v>
      </c>
      <c r="B32" s="173" t="s">
        <v>64</v>
      </c>
      <c r="C32" s="95" t="s">
        <v>20</v>
      </c>
      <c r="D32" s="95" t="s">
        <v>20</v>
      </c>
      <c r="E32" s="95" t="s">
        <v>20</v>
      </c>
      <c r="F32" s="95" t="s">
        <v>20</v>
      </c>
      <c r="G32" s="95" t="s">
        <v>20</v>
      </c>
      <c r="H32" s="95" t="s">
        <v>20</v>
      </c>
      <c r="I32" s="95" t="s">
        <v>20</v>
      </c>
      <c r="J32" s="95" t="s">
        <v>20</v>
      </c>
      <c r="K32" s="95">
        <v>1</v>
      </c>
      <c r="L32" s="93" t="s">
        <v>20</v>
      </c>
      <c r="M32" s="93" t="s">
        <v>20</v>
      </c>
      <c r="N32" s="93" t="s">
        <v>20</v>
      </c>
    </row>
    <row r="33" spans="1:14" ht="21.75" customHeight="1" x14ac:dyDescent="0.15">
      <c r="A33" s="459"/>
      <c r="B33" s="174" t="s">
        <v>154</v>
      </c>
      <c r="C33" s="95" t="s">
        <v>20</v>
      </c>
      <c r="D33" s="95" t="s">
        <v>20</v>
      </c>
      <c r="E33" s="95" t="s">
        <v>20</v>
      </c>
      <c r="F33" s="95" t="s">
        <v>20</v>
      </c>
      <c r="G33" s="95" t="s">
        <v>20</v>
      </c>
      <c r="H33" s="95" t="s">
        <v>20</v>
      </c>
      <c r="I33" s="95" t="s">
        <v>20</v>
      </c>
      <c r="J33" s="95" t="s">
        <v>20</v>
      </c>
      <c r="K33" s="95">
        <v>1</v>
      </c>
      <c r="L33" s="93" t="s">
        <v>20</v>
      </c>
      <c r="M33" s="93" t="s">
        <v>20</v>
      </c>
      <c r="N33" s="93" t="s">
        <v>20</v>
      </c>
    </row>
    <row r="34" spans="1:14" ht="21.75" customHeight="1" x14ac:dyDescent="0.15">
      <c r="A34" s="460"/>
      <c r="B34" s="176" t="s">
        <v>148</v>
      </c>
      <c r="C34" s="95" t="s">
        <v>20</v>
      </c>
      <c r="D34" s="95" t="s">
        <v>20</v>
      </c>
      <c r="E34" s="95" t="s">
        <v>20</v>
      </c>
      <c r="F34" s="95" t="s">
        <v>20</v>
      </c>
      <c r="G34" s="95" t="s">
        <v>20</v>
      </c>
      <c r="H34" s="95" t="s">
        <v>20</v>
      </c>
      <c r="I34" s="95" t="s">
        <v>20</v>
      </c>
      <c r="J34" s="95" t="s">
        <v>20</v>
      </c>
      <c r="K34" s="95">
        <v>41</v>
      </c>
      <c r="L34" s="93" t="s">
        <v>20</v>
      </c>
      <c r="M34" s="93" t="s">
        <v>20</v>
      </c>
      <c r="N34" s="93" t="s">
        <v>20</v>
      </c>
    </row>
    <row r="35" spans="1:14" ht="21.75" customHeight="1" x14ac:dyDescent="0.15">
      <c r="A35" s="459" t="s">
        <v>163</v>
      </c>
      <c r="B35" s="173" t="s">
        <v>64</v>
      </c>
      <c r="C35" s="91">
        <v>323</v>
      </c>
      <c r="D35" s="91">
        <v>330</v>
      </c>
      <c r="E35" s="91">
        <v>311</v>
      </c>
      <c r="F35" s="91">
        <v>283</v>
      </c>
      <c r="G35" s="91">
        <v>295</v>
      </c>
      <c r="H35" s="91">
        <v>277</v>
      </c>
      <c r="I35" s="91">
        <v>275</v>
      </c>
      <c r="J35" s="91">
        <v>302</v>
      </c>
      <c r="K35" s="91">
        <v>288</v>
      </c>
      <c r="L35" s="81">
        <v>256</v>
      </c>
      <c r="M35" s="81">
        <v>228</v>
      </c>
      <c r="N35" s="81">
        <v>246</v>
      </c>
    </row>
    <row r="36" spans="1:14" ht="21.75" customHeight="1" x14ac:dyDescent="0.15">
      <c r="A36" s="459"/>
      <c r="B36" s="174" t="s">
        <v>154</v>
      </c>
      <c r="C36" s="91">
        <v>329</v>
      </c>
      <c r="D36" s="91">
        <v>342</v>
      </c>
      <c r="E36" s="91">
        <v>318</v>
      </c>
      <c r="F36" s="91">
        <v>283</v>
      </c>
      <c r="G36" s="91">
        <v>301</v>
      </c>
      <c r="H36" s="91">
        <v>277</v>
      </c>
      <c r="I36" s="91">
        <v>275</v>
      </c>
      <c r="J36" s="91">
        <v>302</v>
      </c>
      <c r="K36" s="91">
        <v>288</v>
      </c>
      <c r="L36" s="81">
        <v>268</v>
      </c>
      <c r="M36" s="81">
        <v>245</v>
      </c>
      <c r="N36" s="81">
        <v>258</v>
      </c>
    </row>
    <row r="37" spans="1:14" ht="21.75" customHeight="1" x14ac:dyDescent="0.15">
      <c r="A37" s="460"/>
      <c r="B37" s="176" t="s">
        <v>148</v>
      </c>
      <c r="C37" s="91">
        <v>2548</v>
      </c>
      <c r="D37" s="91">
        <v>3280</v>
      </c>
      <c r="E37" s="91">
        <v>3029</v>
      </c>
      <c r="F37" s="91">
        <v>3897</v>
      </c>
      <c r="G37" s="91">
        <v>6866</v>
      </c>
      <c r="H37" s="91">
        <v>6906</v>
      </c>
      <c r="I37" s="91">
        <v>8286</v>
      </c>
      <c r="J37" s="91">
        <v>9935</v>
      </c>
      <c r="K37" s="91">
        <v>7458</v>
      </c>
      <c r="L37" s="175">
        <v>7020</v>
      </c>
      <c r="M37" s="175">
        <v>3025</v>
      </c>
      <c r="N37" s="175">
        <v>2206</v>
      </c>
    </row>
    <row r="38" spans="1:14" ht="13.5" customHeight="1" x14ac:dyDescent="0.15">
      <c r="A38" s="455" t="s">
        <v>164</v>
      </c>
      <c r="B38" s="456"/>
      <c r="C38" s="91"/>
      <c r="D38" s="91"/>
      <c r="E38" s="91"/>
      <c r="F38" s="91"/>
      <c r="G38" s="91"/>
      <c r="H38" s="91"/>
      <c r="I38" s="91"/>
      <c r="J38" s="91"/>
      <c r="K38" s="91"/>
      <c r="L38" s="81"/>
      <c r="M38" s="81"/>
      <c r="N38" s="81"/>
    </row>
    <row r="39" spans="1:14" ht="13.5" customHeight="1" x14ac:dyDescent="0.15">
      <c r="A39" s="457" t="s">
        <v>165</v>
      </c>
      <c r="B39" s="456"/>
      <c r="C39" s="178">
        <v>5.08</v>
      </c>
      <c r="D39" s="178">
        <v>5.53</v>
      </c>
      <c r="E39" s="178">
        <v>5.07</v>
      </c>
      <c r="F39" s="178">
        <v>5.62</v>
      </c>
      <c r="G39" s="178">
        <v>4.9000000000000004</v>
      </c>
      <c r="H39" s="178">
        <v>5</v>
      </c>
      <c r="I39" s="178">
        <v>4.8</v>
      </c>
      <c r="J39" s="178">
        <v>4.54</v>
      </c>
      <c r="K39" s="178">
        <v>4.6899999999999995</v>
      </c>
      <c r="L39" s="81">
        <v>4.78</v>
      </c>
      <c r="M39" s="81">
        <v>4.8899999999999997</v>
      </c>
      <c r="N39" s="81">
        <v>5.52</v>
      </c>
    </row>
    <row r="40" spans="1:14" ht="13.5" customHeight="1" x14ac:dyDescent="0.15">
      <c r="A40" s="457" t="s">
        <v>166</v>
      </c>
      <c r="B40" s="456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107"/>
      <c r="N40" s="107"/>
    </row>
    <row r="41" spans="1:14" ht="6.75" customHeight="1" x14ac:dyDescent="0.15">
      <c r="A41" s="111"/>
      <c r="B41" s="111"/>
      <c r="C41" s="113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</row>
    <row r="42" spans="1:14" ht="7.5" customHeight="1" x14ac:dyDescent="0.15">
      <c r="A42" s="80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</row>
    <row r="43" spans="1:14" x14ac:dyDescent="0.15">
      <c r="A43" s="80" t="s">
        <v>55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</row>
    <row r="44" spans="1:14" x14ac:dyDescent="0.15">
      <c r="A44" s="80" t="s">
        <v>167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</row>
  </sheetData>
  <mergeCells count="29">
    <mergeCell ref="A5:B5"/>
    <mergeCell ref="A7:B7"/>
    <mergeCell ref="A8:B8"/>
    <mergeCell ref="A9:B9"/>
    <mergeCell ref="A10:B10"/>
    <mergeCell ref="M9:M10"/>
    <mergeCell ref="N9:N10"/>
    <mergeCell ref="A38:B38"/>
    <mergeCell ref="A39:B39"/>
    <mergeCell ref="A40:B4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I9:I10"/>
    <mergeCell ref="J9:J10"/>
    <mergeCell ref="C9:C10"/>
    <mergeCell ref="D9:D10"/>
    <mergeCell ref="K9:K10"/>
    <mergeCell ref="L9:L10"/>
    <mergeCell ref="E9:E10"/>
    <mergeCell ref="F9:F10"/>
    <mergeCell ref="G9:G10"/>
    <mergeCell ref="H9:H10"/>
  </mergeCells>
  <phoneticPr fontId="2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view="pageBreakPreview" zoomScaleSheetLayoutView="100" workbookViewId="0"/>
  </sheetViews>
  <sheetFormatPr defaultRowHeight="13.5" x14ac:dyDescent="0.15"/>
  <cols>
    <col min="1" max="1" width="4.375" customWidth="1"/>
    <col min="2" max="2" width="6.5" customWidth="1"/>
    <col min="3" max="3" width="7.375" customWidth="1"/>
    <col min="4" max="4" width="5.25" customWidth="1"/>
    <col min="5" max="5" width="7.125" customWidth="1"/>
    <col min="6" max="6" width="4.125" customWidth="1"/>
    <col min="7" max="7" width="2.875" customWidth="1"/>
    <col min="8" max="8" width="4.25" customWidth="1"/>
    <col min="9" max="9" width="4.125" customWidth="1"/>
    <col min="10" max="10" width="7.125" customWidth="1"/>
    <col min="11" max="11" width="3.25" customWidth="1"/>
    <col min="12" max="12" width="1.75" customWidth="1"/>
    <col min="13" max="13" width="7" customWidth="1"/>
    <col min="14" max="14" width="4" customWidth="1"/>
    <col min="15" max="15" width="7.125" customWidth="1"/>
  </cols>
  <sheetData>
    <row r="1" spans="1:15" x14ac:dyDescent="0.1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37"/>
      <c r="O1" s="64" t="s">
        <v>225</v>
      </c>
    </row>
    <row r="2" spans="1:15" ht="13.5" customHeight="1" x14ac:dyDescent="0.1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2.75" customHeight="1" x14ac:dyDescent="0.15">
      <c r="A3" s="63" t="s">
        <v>112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  <c r="N3" s="37"/>
      <c r="O3" s="64" t="s">
        <v>270</v>
      </c>
    </row>
    <row r="4" spans="1:15" ht="6.75" customHeight="1" x14ac:dyDescent="0.1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13.5" customHeight="1" x14ac:dyDescent="0.15">
      <c r="A5" s="468" t="s">
        <v>13</v>
      </c>
      <c r="B5" s="408" t="s">
        <v>9</v>
      </c>
      <c r="C5" s="410"/>
      <c r="D5" s="408" t="s">
        <v>168</v>
      </c>
      <c r="E5" s="410"/>
      <c r="F5" s="408" t="s">
        <v>169</v>
      </c>
      <c r="G5" s="409"/>
      <c r="H5" s="410"/>
      <c r="I5" s="408" t="s">
        <v>170</v>
      </c>
      <c r="J5" s="409"/>
      <c r="K5" s="408" t="s">
        <v>171</v>
      </c>
      <c r="L5" s="409"/>
      <c r="M5" s="410"/>
      <c r="N5" s="408" t="s">
        <v>136</v>
      </c>
      <c r="O5" s="409"/>
    </row>
    <row r="6" spans="1:15" x14ac:dyDescent="0.15">
      <c r="A6" s="469"/>
      <c r="B6" s="66" t="s">
        <v>2</v>
      </c>
      <c r="C6" s="72" t="s">
        <v>127</v>
      </c>
      <c r="D6" s="66" t="s">
        <v>2</v>
      </c>
      <c r="E6" s="72" t="s">
        <v>127</v>
      </c>
      <c r="F6" s="72" t="s">
        <v>2</v>
      </c>
      <c r="G6" s="481" t="s">
        <v>127</v>
      </c>
      <c r="H6" s="482"/>
      <c r="I6" s="72" t="s">
        <v>2</v>
      </c>
      <c r="J6" s="72" t="s">
        <v>127</v>
      </c>
      <c r="K6" s="483" t="s">
        <v>2</v>
      </c>
      <c r="L6" s="484"/>
      <c r="M6" s="72" t="s">
        <v>127</v>
      </c>
      <c r="N6" s="72" t="s">
        <v>2</v>
      </c>
      <c r="O6" s="77" t="s">
        <v>127</v>
      </c>
    </row>
    <row r="7" spans="1:15" ht="6.75" customHeight="1" x14ac:dyDescent="0.15">
      <c r="A7" s="36"/>
      <c r="B7" s="4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15" x14ac:dyDescent="0.15">
      <c r="A8" s="36" t="s">
        <v>172</v>
      </c>
      <c r="B8" s="67">
        <f t="shared" ref="B8:B15" si="0">D8+F8+I8+K8+N8</f>
        <v>3109</v>
      </c>
      <c r="C8" s="73">
        <f>E8+G8+J8+M8+O8</f>
        <v>117102</v>
      </c>
      <c r="D8" s="47">
        <v>1331</v>
      </c>
      <c r="E8" s="47">
        <v>28009</v>
      </c>
      <c r="F8" s="47">
        <v>191</v>
      </c>
      <c r="G8" s="313">
        <v>14328</v>
      </c>
      <c r="H8" s="313"/>
      <c r="I8" s="47">
        <v>266</v>
      </c>
      <c r="J8" s="46">
        <v>11540</v>
      </c>
      <c r="K8" s="480">
        <v>700</v>
      </c>
      <c r="L8" s="480"/>
      <c r="M8" s="47">
        <v>46777</v>
      </c>
      <c r="N8" s="47">
        <v>621</v>
      </c>
      <c r="O8" s="47">
        <v>16448</v>
      </c>
    </row>
    <row r="9" spans="1:15" x14ac:dyDescent="0.15">
      <c r="A9" s="36">
        <v>16</v>
      </c>
      <c r="B9" s="67">
        <f t="shared" si="0"/>
        <v>2446</v>
      </c>
      <c r="C9" s="73">
        <f>E9+G9+J9+M9+O9</f>
        <v>117431</v>
      </c>
      <c r="D9" s="47">
        <v>914</v>
      </c>
      <c r="E9" s="47">
        <v>37046</v>
      </c>
      <c r="F9" s="47">
        <v>205</v>
      </c>
      <c r="G9" s="313">
        <v>16961</v>
      </c>
      <c r="H9" s="313"/>
      <c r="I9" s="47">
        <v>237</v>
      </c>
      <c r="J9" s="46">
        <v>16917</v>
      </c>
      <c r="K9" s="480">
        <v>341</v>
      </c>
      <c r="L9" s="480"/>
      <c r="M9" s="47">
        <v>22563</v>
      </c>
      <c r="N9" s="47">
        <v>749</v>
      </c>
      <c r="O9" s="47">
        <v>23944</v>
      </c>
    </row>
    <row r="10" spans="1:15" x14ac:dyDescent="0.15">
      <c r="A10" s="36">
        <v>17</v>
      </c>
      <c r="B10" s="67">
        <f t="shared" si="0"/>
        <v>2183</v>
      </c>
      <c r="C10" s="73">
        <f>E10+G10+J10+M10+O10-10</f>
        <v>58176</v>
      </c>
      <c r="D10" s="47">
        <v>699</v>
      </c>
      <c r="E10" s="47">
        <v>14396</v>
      </c>
      <c r="F10" s="47">
        <v>154</v>
      </c>
      <c r="G10" s="313">
        <v>4408</v>
      </c>
      <c r="H10" s="313"/>
      <c r="I10" s="47">
        <v>263</v>
      </c>
      <c r="J10" s="46">
        <v>8371</v>
      </c>
      <c r="K10" s="480">
        <v>380</v>
      </c>
      <c r="L10" s="480"/>
      <c r="M10" s="47">
        <v>16781</v>
      </c>
      <c r="N10" s="47">
        <v>687</v>
      </c>
      <c r="O10" s="47">
        <v>14230</v>
      </c>
    </row>
    <row r="11" spans="1:15" x14ac:dyDescent="0.15">
      <c r="A11" s="36">
        <v>18</v>
      </c>
      <c r="B11" s="67">
        <f t="shared" si="0"/>
        <v>2090</v>
      </c>
      <c r="C11" s="73">
        <f>E11+G11+J11+M11+O11</f>
        <v>62981</v>
      </c>
      <c r="D11" s="47">
        <v>691</v>
      </c>
      <c r="E11" s="47">
        <v>14689</v>
      </c>
      <c r="F11" s="47">
        <v>114</v>
      </c>
      <c r="G11" s="313">
        <v>5729</v>
      </c>
      <c r="H11" s="313"/>
      <c r="I11" s="47">
        <v>299</v>
      </c>
      <c r="J11" s="46">
        <v>9950</v>
      </c>
      <c r="K11" s="480">
        <v>382</v>
      </c>
      <c r="L11" s="480"/>
      <c r="M11" s="47">
        <v>16800</v>
      </c>
      <c r="N11" s="47">
        <v>604</v>
      </c>
      <c r="O11" s="47">
        <v>15813</v>
      </c>
    </row>
    <row r="12" spans="1:15" x14ac:dyDescent="0.15">
      <c r="A12" s="36">
        <v>19</v>
      </c>
      <c r="B12" s="67">
        <f t="shared" si="0"/>
        <v>2886</v>
      </c>
      <c r="C12" s="73">
        <f>E12+G12+J12+M12+O12</f>
        <v>57793</v>
      </c>
      <c r="D12" s="47">
        <v>690</v>
      </c>
      <c r="E12" s="47">
        <v>14809</v>
      </c>
      <c r="F12" s="47">
        <v>112</v>
      </c>
      <c r="G12" s="313">
        <v>5256</v>
      </c>
      <c r="H12" s="313"/>
      <c r="I12" s="47">
        <v>356</v>
      </c>
      <c r="J12" s="46">
        <v>9825</v>
      </c>
      <c r="K12" s="480">
        <v>1151</v>
      </c>
      <c r="L12" s="480"/>
      <c r="M12" s="47">
        <v>16138</v>
      </c>
      <c r="N12" s="47">
        <v>577</v>
      </c>
      <c r="O12" s="47">
        <v>11765</v>
      </c>
    </row>
    <row r="13" spans="1:15" x14ac:dyDescent="0.15">
      <c r="A13" s="36">
        <v>20</v>
      </c>
      <c r="B13" s="67">
        <f t="shared" si="0"/>
        <v>2025</v>
      </c>
      <c r="C13" s="73">
        <f>E13+G13+J13+M13+O13</f>
        <v>62232</v>
      </c>
      <c r="D13" s="47">
        <v>698</v>
      </c>
      <c r="E13" s="47">
        <v>13247</v>
      </c>
      <c r="F13" s="47">
        <v>81</v>
      </c>
      <c r="G13" s="313">
        <v>3708</v>
      </c>
      <c r="H13" s="313"/>
      <c r="I13" s="47">
        <v>402</v>
      </c>
      <c r="J13" s="46">
        <v>11561</v>
      </c>
      <c r="K13" s="480">
        <v>374</v>
      </c>
      <c r="L13" s="480"/>
      <c r="M13" s="47">
        <v>19132</v>
      </c>
      <c r="N13" s="47">
        <v>470</v>
      </c>
      <c r="O13" s="47">
        <v>14584</v>
      </c>
    </row>
    <row r="14" spans="1:15" ht="13.5" customHeight="1" x14ac:dyDescent="0.15">
      <c r="A14" s="36">
        <v>21</v>
      </c>
      <c r="B14" s="68">
        <f t="shared" si="0"/>
        <v>0</v>
      </c>
      <c r="C14" s="74">
        <f>E14+G14+J14+M14+O14</f>
        <v>0</v>
      </c>
      <c r="D14" s="8"/>
      <c r="E14" s="8"/>
      <c r="F14" s="8"/>
      <c r="G14" s="9"/>
      <c r="H14" s="9"/>
      <c r="I14" s="8"/>
      <c r="J14" s="9"/>
      <c r="K14" s="8"/>
      <c r="L14" s="8"/>
      <c r="M14" s="8"/>
      <c r="N14" s="8"/>
      <c r="O14" s="8"/>
    </row>
    <row r="15" spans="1:15" ht="13.5" customHeight="1" x14ac:dyDescent="0.15">
      <c r="A15" s="36">
        <v>22</v>
      </c>
      <c r="B15" s="68">
        <f t="shared" si="0"/>
        <v>0</v>
      </c>
      <c r="C15" s="74">
        <f>E15+G15+J15+M15+O15</f>
        <v>0</v>
      </c>
      <c r="D15" s="8"/>
      <c r="E15" s="8"/>
      <c r="F15" s="8"/>
      <c r="G15" s="9"/>
      <c r="H15" s="9"/>
      <c r="I15" s="8"/>
      <c r="J15" s="9"/>
      <c r="K15" s="8"/>
      <c r="L15" s="8"/>
      <c r="M15" s="8"/>
      <c r="N15" s="8"/>
      <c r="O15" s="8"/>
    </row>
    <row r="16" spans="1:15" ht="6.75" customHeight="1" x14ac:dyDescent="0.15">
      <c r="A16" s="35"/>
      <c r="B16" s="69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1:15" ht="6.75" customHeight="1" x14ac:dyDescent="0.1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</row>
    <row r="18" spans="1:15" x14ac:dyDescent="0.15">
      <c r="A18" s="36" t="s">
        <v>173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</row>
    <row r="19" spans="1:15" ht="13.5" customHeight="1" x14ac:dyDescent="0.1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</row>
    <row r="20" spans="1:15" x14ac:dyDescent="0.15">
      <c r="A20" s="63" t="s">
        <v>174</v>
      </c>
      <c r="B20" s="1"/>
      <c r="C20" s="1"/>
      <c r="D20" s="1"/>
      <c r="E20" s="1"/>
      <c r="F20" s="1"/>
      <c r="G20" s="1"/>
      <c r="H20" s="1"/>
      <c r="I20" s="36"/>
      <c r="J20" s="36"/>
      <c r="K20" s="36"/>
      <c r="L20" s="36"/>
      <c r="M20" s="37"/>
      <c r="N20" s="37"/>
      <c r="O20" s="64" t="s">
        <v>273</v>
      </c>
    </row>
    <row r="21" spans="1:15" ht="6.75" customHeight="1" x14ac:dyDescent="0.1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</row>
    <row r="22" spans="1:15" ht="13.5" customHeight="1" x14ac:dyDescent="0.15">
      <c r="A22" s="474" t="s">
        <v>176</v>
      </c>
      <c r="B22" s="475"/>
      <c r="C22" s="75" t="s">
        <v>105</v>
      </c>
      <c r="D22" s="476" t="s">
        <v>177</v>
      </c>
      <c r="E22" s="475"/>
      <c r="F22" s="408" t="s">
        <v>134</v>
      </c>
      <c r="G22" s="409"/>
      <c r="H22" s="409"/>
      <c r="I22" s="409"/>
      <c r="J22" s="409"/>
      <c r="K22" s="409"/>
      <c r="L22" s="409"/>
      <c r="M22" s="409"/>
      <c r="N22" s="409"/>
      <c r="O22" s="409"/>
    </row>
    <row r="23" spans="1:15" ht="24" x14ac:dyDescent="0.15">
      <c r="A23" s="356" t="s">
        <v>178</v>
      </c>
      <c r="B23" s="414"/>
      <c r="C23" s="41" t="s">
        <v>60</v>
      </c>
      <c r="D23" s="355" t="s">
        <v>131</v>
      </c>
      <c r="E23" s="414"/>
      <c r="F23" s="477" t="s">
        <v>179</v>
      </c>
      <c r="G23" s="478"/>
      <c r="H23" s="477" t="s">
        <v>9</v>
      </c>
      <c r="I23" s="478"/>
      <c r="J23" s="477" t="s">
        <v>180</v>
      </c>
      <c r="K23" s="478"/>
      <c r="L23" s="477" t="s">
        <v>125</v>
      </c>
      <c r="M23" s="478"/>
      <c r="N23" s="477" t="s">
        <v>183</v>
      </c>
      <c r="O23" s="479"/>
    </row>
    <row r="24" spans="1:15" ht="6.75" customHeight="1" x14ac:dyDescent="0.15">
      <c r="A24" s="36"/>
      <c r="B24" s="36"/>
      <c r="C24" s="42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</row>
    <row r="25" spans="1:15" x14ac:dyDescent="0.15">
      <c r="A25" s="64" t="s">
        <v>94</v>
      </c>
      <c r="B25" s="70">
        <v>14</v>
      </c>
      <c r="C25" s="42">
        <v>10</v>
      </c>
      <c r="D25" s="470">
        <v>129</v>
      </c>
      <c r="E25" s="470"/>
      <c r="F25" s="470">
        <v>705</v>
      </c>
      <c r="G25" s="470"/>
      <c r="H25" s="470">
        <f>SUM(J25:O25)</f>
        <v>652</v>
      </c>
      <c r="I25" s="470"/>
      <c r="J25" s="470">
        <v>147</v>
      </c>
      <c r="K25" s="470"/>
      <c r="L25" s="470">
        <v>140</v>
      </c>
      <c r="M25" s="470"/>
      <c r="N25" s="470">
        <v>365</v>
      </c>
      <c r="O25" s="470"/>
    </row>
    <row r="26" spans="1:15" x14ac:dyDescent="0.15">
      <c r="A26" s="36"/>
      <c r="B26" s="70">
        <v>15</v>
      </c>
      <c r="C26" s="42">
        <v>10</v>
      </c>
      <c r="D26" s="470">
        <v>131</v>
      </c>
      <c r="E26" s="470"/>
      <c r="F26" s="470">
        <v>705</v>
      </c>
      <c r="G26" s="470"/>
      <c r="H26" s="470">
        <f>SUM(J26:O26)</f>
        <v>667</v>
      </c>
      <c r="I26" s="470"/>
      <c r="J26" s="470">
        <v>156</v>
      </c>
      <c r="K26" s="470"/>
      <c r="L26" s="470">
        <v>158</v>
      </c>
      <c r="M26" s="470"/>
      <c r="N26" s="470">
        <v>353</v>
      </c>
      <c r="O26" s="470"/>
    </row>
    <row r="27" spans="1:15" x14ac:dyDescent="0.15">
      <c r="A27" s="36"/>
      <c r="B27" s="70">
        <v>16</v>
      </c>
      <c r="C27" s="42">
        <v>10</v>
      </c>
      <c r="D27" s="470">
        <v>126</v>
      </c>
      <c r="E27" s="470"/>
      <c r="F27" s="470">
        <v>675</v>
      </c>
      <c r="G27" s="470"/>
      <c r="H27" s="470">
        <f>SUM(J27:O27)</f>
        <v>667</v>
      </c>
      <c r="I27" s="470"/>
      <c r="J27" s="470">
        <v>169</v>
      </c>
      <c r="K27" s="470"/>
      <c r="L27" s="470">
        <v>154</v>
      </c>
      <c r="M27" s="470"/>
      <c r="N27" s="470">
        <v>344</v>
      </c>
      <c r="O27" s="470"/>
    </row>
    <row r="28" spans="1:15" x14ac:dyDescent="0.15">
      <c r="A28" s="36"/>
      <c r="B28" s="70">
        <v>17</v>
      </c>
      <c r="C28" s="42">
        <v>10</v>
      </c>
      <c r="D28" s="470">
        <v>133</v>
      </c>
      <c r="E28" s="470"/>
      <c r="F28" s="470">
        <v>675</v>
      </c>
      <c r="G28" s="470"/>
      <c r="H28" s="470">
        <f>SUM(J28:O28)+10</f>
        <v>666</v>
      </c>
      <c r="I28" s="470"/>
      <c r="J28" s="470">
        <v>177</v>
      </c>
      <c r="K28" s="470"/>
      <c r="L28" s="470">
        <v>141</v>
      </c>
      <c r="M28" s="470"/>
      <c r="N28" s="470">
        <v>338</v>
      </c>
      <c r="O28" s="470"/>
    </row>
    <row r="29" spans="1:15" x14ac:dyDescent="0.15">
      <c r="A29" s="36"/>
      <c r="B29" s="70">
        <v>18</v>
      </c>
      <c r="C29" s="42">
        <v>10</v>
      </c>
      <c r="D29" s="470">
        <v>139</v>
      </c>
      <c r="E29" s="470"/>
      <c r="F29" s="470">
        <v>705</v>
      </c>
      <c r="G29" s="470"/>
      <c r="H29" s="470">
        <f>SUM(J29:O29)</f>
        <v>656</v>
      </c>
      <c r="I29" s="470"/>
      <c r="J29" s="470">
        <v>171</v>
      </c>
      <c r="K29" s="470"/>
      <c r="L29" s="470">
        <v>151</v>
      </c>
      <c r="M29" s="470"/>
      <c r="N29" s="470">
        <v>334</v>
      </c>
      <c r="O29" s="470"/>
    </row>
    <row r="30" spans="1:15" x14ac:dyDescent="0.15">
      <c r="A30" s="36"/>
      <c r="B30" s="70">
        <v>19</v>
      </c>
      <c r="C30" s="42">
        <v>10</v>
      </c>
      <c r="D30" s="470">
        <v>122</v>
      </c>
      <c r="E30" s="470"/>
      <c r="F30" s="470">
        <v>705</v>
      </c>
      <c r="G30" s="470"/>
      <c r="H30" s="470">
        <f>SUM(J30:O30)</f>
        <v>648</v>
      </c>
      <c r="I30" s="470"/>
      <c r="J30" s="470">
        <v>163</v>
      </c>
      <c r="K30" s="470"/>
      <c r="L30" s="470">
        <v>146</v>
      </c>
      <c r="M30" s="470"/>
      <c r="N30" s="470">
        <v>339</v>
      </c>
      <c r="O30" s="470"/>
    </row>
    <row r="31" spans="1:15" x14ac:dyDescent="0.15">
      <c r="A31" s="36"/>
      <c r="B31" s="70">
        <v>20</v>
      </c>
      <c r="C31" s="42">
        <v>10</v>
      </c>
      <c r="D31" s="470">
        <v>129</v>
      </c>
      <c r="E31" s="470"/>
      <c r="F31" s="470">
        <v>705</v>
      </c>
      <c r="G31" s="470"/>
      <c r="H31" s="470">
        <f>SUM(J31:O31)</f>
        <v>621</v>
      </c>
      <c r="I31" s="470"/>
      <c r="J31" s="470">
        <v>162</v>
      </c>
      <c r="K31" s="470"/>
      <c r="L31" s="470">
        <v>129</v>
      </c>
      <c r="M31" s="470"/>
      <c r="N31" s="470">
        <v>330</v>
      </c>
      <c r="O31" s="470"/>
    </row>
    <row r="32" spans="1:15" x14ac:dyDescent="0.15">
      <c r="A32" s="36"/>
      <c r="B32" s="70">
        <v>21</v>
      </c>
      <c r="C32" s="42">
        <v>10</v>
      </c>
      <c r="D32" s="470">
        <v>136</v>
      </c>
      <c r="E32" s="470"/>
      <c r="F32" s="470">
        <v>705</v>
      </c>
      <c r="G32" s="470"/>
      <c r="H32" s="470">
        <v>602</v>
      </c>
      <c r="I32" s="470"/>
      <c r="J32" s="470">
        <v>156</v>
      </c>
      <c r="K32" s="470"/>
      <c r="L32" s="470">
        <v>132</v>
      </c>
      <c r="M32" s="470"/>
      <c r="N32" s="470">
        <v>314</v>
      </c>
      <c r="O32" s="470"/>
    </row>
    <row r="33" spans="1:15" x14ac:dyDescent="0.15">
      <c r="A33" s="36"/>
      <c r="B33" s="70">
        <v>22</v>
      </c>
      <c r="C33" s="6"/>
      <c r="D33" s="466"/>
      <c r="E33" s="466"/>
      <c r="F33" s="473"/>
      <c r="G33" s="473"/>
      <c r="H33" s="467">
        <f t="shared" ref="H33:H38" si="1">SUM(J33:O33)</f>
        <v>0</v>
      </c>
      <c r="I33" s="467"/>
      <c r="J33" s="473"/>
      <c r="K33" s="473"/>
      <c r="L33" s="473"/>
      <c r="M33" s="473"/>
      <c r="N33" s="473"/>
      <c r="O33" s="473"/>
    </row>
    <row r="34" spans="1:15" x14ac:dyDescent="0.15">
      <c r="A34" s="36"/>
      <c r="B34" s="70">
        <v>23</v>
      </c>
      <c r="C34" s="6"/>
      <c r="D34" s="466"/>
      <c r="E34" s="466"/>
      <c r="F34" s="473"/>
      <c r="G34" s="473"/>
      <c r="H34" s="467">
        <f t="shared" si="1"/>
        <v>0</v>
      </c>
      <c r="I34" s="467"/>
      <c r="J34" s="473"/>
      <c r="K34" s="473"/>
      <c r="L34" s="473"/>
      <c r="M34" s="473"/>
      <c r="N34" s="473"/>
      <c r="O34" s="473"/>
    </row>
    <row r="35" spans="1:15" x14ac:dyDescent="0.15">
      <c r="A35" s="36"/>
      <c r="B35" s="70">
        <v>24</v>
      </c>
      <c r="C35" s="6"/>
      <c r="D35" s="466"/>
      <c r="E35" s="466"/>
      <c r="F35" s="473"/>
      <c r="G35" s="473"/>
      <c r="H35" s="467">
        <f t="shared" si="1"/>
        <v>0</v>
      </c>
      <c r="I35" s="467"/>
      <c r="J35" s="473"/>
      <c r="K35" s="473"/>
      <c r="L35" s="473"/>
      <c r="M35" s="473"/>
      <c r="N35" s="473"/>
      <c r="O35" s="473"/>
    </row>
    <row r="36" spans="1:15" x14ac:dyDescent="0.15">
      <c r="A36" s="36"/>
      <c r="B36" s="70">
        <v>25</v>
      </c>
      <c r="C36" s="6"/>
      <c r="D36" s="466"/>
      <c r="E36" s="466"/>
      <c r="F36" s="473"/>
      <c r="G36" s="473"/>
      <c r="H36" s="467">
        <f t="shared" si="1"/>
        <v>0</v>
      </c>
      <c r="I36" s="467"/>
      <c r="J36" s="473"/>
      <c r="K36" s="473"/>
      <c r="L36" s="473"/>
      <c r="M36" s="473"/>
      <c r="N36" s="473"/>
      <c r="O36" s="473"/>
    </row>
    <row r="37" spans="1:15" x14ac:dyDescent="0.15">
      <c r="A37" s="36"/>
      <c r="B37" s="70">
        <v>26</v>
      </c>
      <c r="C37" s="6"/>
      <c r="D37" s="466"/>
      <c r="E37" s="466"/>
      <c r="F37" s="473"/>
      <c r="G37" s="473"/>
      <c r="H37" s="467">
        <f t="shared" si="1"/>
        <v>0</v>
      </c>
      <c r="I37" s="467"/>
      <c r="J37" s="473"/>
      <c r="K37" s="473"/>
      <c r="L37" s="473"/>
      <c r="M37" s="473"/>
      <c r="N37" s="473"/>
      <c r="O37" s="473"/>
    </row>
    <row r="38" spans="1:15" x14ac:dyDescent="0.15">
      <c r="A38" s="36"/>
      <c r="B38" s="70">
        <v>27</v>
      </c>
      <c r="C38" s="6"/>
      <c r="D38" s="466"/>
      <c r="E38" s="466"/>
      <c r="F38" s="473"/>
      <c r="G38" s="473"/>
      <c r="H38" s="467">
        <f t="shared" si="1"/>
        <v>0</v>
      </c>
      <c r="I38" s="467"/>
      <c r="J38" s="473"/>
      <c r="K38" s="473"/>
      <c r="L38" s="473"/>
      <c r="M38" s="473"/>
      <c r="N38" s="473"/>
      <c r="O38" s="473"/>
    </row>
    <row r="39" spans="1:15" x14ac:dyDescent="0.15">
      <c r="A39" s="36"/>
      <c r="B39" s="70">
        <v>28</v>
      </c>
      <c r="C39" s="76">
        <f>C41+C48</f>
        <v>0</v>
      </c>
      <c r="D39" s="467">
        <f>D41+D48</f>
        <v>0</v>
      </c>
      <c r="E39" s="467"/>
      <c r="F39" s="467">
        <f>F41+F48</f>
        <v>0</v>
      </c>
      <c r="G39" s="467"/>
      <c r="H39" s="467">
        <f>H41+H48</f>
        <v>0</v>
      </c>
      <c r="I39" s="467"/>
      <c r="J39" s="467">
        <f>J41+J48</f>
        <v>0</v>
      </c>
      <c r="K39" s="467"/>
      <c r="L39" s="467">
        <f>L41+L48</f>
        <v>0</v>
      </c>
      <c r="M39" s="467"/>
      <c r="N39" s="467">
        <f>N41+N48</f>
        <v>0</v>
      </c>
      <c r="O39" s="467"/>
    </row>
    <row r="40" spans="1:15" ht="7.5" customHeight="1" x14ac:dyDescent="0.15">
      <c r="A40" s="36"/>
      <c r="B40" s="36"/>
      <c r="C40" s="42"/>
      <c r="D40" s="470"/>
      <c r="E40" s="470"/>
      <c r="F40" s="470"/>
      <c r="G40" s="470"/>
      <c r="H40" s="470"/>
      <c r="I40" s="470"/>
      <c r="J40" s="470"/>
      <c r="K40" s="470"/>
      <c r="L40" s="470"/>
      <c r="M40" s="470"/>
      <c r="N40" s="470"/>
      <c r="O40" s="470"/>
    </row>
    <row r="41" spans="1:15" x14ac:dyDescent="0.15">
      <c r="A41" s="471" t="s">
        <v>185</v>
      </c>
      <c r="B41" s="472"/>
      <c r="C41" s="6"/>
      <c r="D41" s="467">
        <f>SUM(D42:D46)</f>
        <v>0</v>
      </c>
      <c r="E41" s="467"/>
      <c r="F41" s="467">
        <f>SUM(F42:F46)</f>
        <v>0</v>
      </c>
      <c r="G41" s="467"/>
      <c r="H41" s="467">
        <f>SUM(H42:H46)</f>
        <v>0</v>
      </c>
      <c r="I41" s="467"/>
      <c r="J41" s="467">
        <f>SUM(J42:J46)</f>
        <v>0</v>
      </c>
      <c r="K41" s="467"/>
      <c r="L41" s="467">
        <f>SUM(L42:L46)</f>
        <v>0</v>
      </c>
      <c r="M41" s="467"/>
      <c r="N41" s="467">
        <f>SUM(N42:N46)</f>
        <v>0</v>
      </c>
      <c r="O41" s="467"/>
    </row>
    <row r="42" spans="1:15" x14ac:dyDescent="0.15">
      <c r="A42" s="65"/>
      <c r="B42" s="71" t="s">
        <v>59</v>
      </c>
      <c r="C42" s="42"/>
      <c r="D42" s="466"/>
      <c r="E42" s="466"/>
      <c r="F42" s="466"/>
      <c r="G42" s="466"/>
      <c r="H42" s="467">
        <f>SUM(J42:O42)</f>
        <v>0</v>
      </c>
      <c r="I42" s="467"/>
      <c r="J42" s="466"/>
      <c r="K42" s="466"/>
      <c r="L42" s="466"/>
      <c r="M42" s="466"/>
      <c r="N42" s="466"/>
      <c r="O42" s="466"/>
    </row>
    <row r="43" spans="1:15" x14ac:dyDescent="0.15">
      <c r="A43" s="65"/>
      <c r="B43" s="71" t="s">
        <v>186</v>
      </c>
      <c r="C43" s="42"/>
      <c r="D43" s="466"/>
      <c r="E43" s="466"/>
      <c r="F43" s="466"/>
      <c r="G43" s="466"/>
      <c r="H43" s="467">
        <f>SUM(J43:O43)</f>
        <v>0</v>
      </c>
      <c r="I43" s="467"/>
      <c r="J43" s="466"/>
      <c r="K43" s="466"/>
      <c r="L43" s="466"/>
      <c r="M43" s="466"/>
      <c r="N43" s="466"/>
      <c r="O43" s="466"/>
    </row>
    <row r="44" spans="1:15" x14ac:dyDescent="0.15">
      <c r="A44" s="65"/>
      <c r="B44" s="71" t="s">
        <v>6</v>
      </c>
      <c r="C44" s="42"/>
      <c r="D44" s="466"/>
      <c r="E44" s="466"/>
      <c r="F44" s="466"/>
      <c r="G44" s="466"/>
      <c r="H44" s="467">
        <f>SUM(J44:O44)</f>
        <v>0</v>
      </c>
      <c r="I44" s="467"/>
      <c r="J44" s="466"/>
      <c r="K44" s="466"/>
      <c r="L44" s="466"/>
      <c r="M44" s="466"/>
      <c r="N44" s="466"/>
      <c r="O44" s="466"/>
    </row>
    <row r="45" spans="1:15" ht="13.5" customHeight="1" x14ac:dyDescent="0.15">
      <c r="A45" s="65"/>
      <c r="B45" s="71" t="s">
        <v>187</v>
      </c>
      <c r="C45" s="42"/>
      <c r="D45" s="466"/>
      <c r="E45" s="466"/>
      <c r="F45" s="466"/>
      <c r="G45" s="466"/>
      <c r="H45" s="467">
        <f>SUM(J45:O45)</f>
        <v>0</v>
      </c>
      <c r="I45" s="467"/>
      <c r="J45" s="466"/>
      <c r="K45" s="466"/>
      <c r="L45" s="466"/>
      <c r="M45" s="466"/>
      <c r="N45" s="466"/>
      <c r="O45" s="466"/>
    </row>
    <row r="46" spans="1:15" x14ac:dyDescent="0.15">
      <c r="A46" s="65"/>
      <c r="B46" s="71" t="s">
        <v>47</v>
      </c>
      <c r="C46" s="42"/>
      <c r="D46" s="466"/>
      <c r="E46" s="466"/>
      <c r="F46" s="466"/>
      <c r="G46" s="466"/>
      <c r="H46" s="467">
        <f>SUM(J46:O46)</f>
        <v>0</v>
      </c>
      <c r="I46" s="467"/>
      <c r="J46" s="466"/>
      <c r="K46" s="466"/>
      <c r="L46" s="466"/>
      <c r="M46" s="466"/>
      <c r="N46" s="466"/>
      <c r="O46" s="466"/>
    </row>
    <row r="47" spans="1:15" ht="7.5" customHeight="1" x14ac:dyDescent="0.15">
      <c r="A47" s="65"/>
      <c r="B47" s="65"/>
      <c r="C47" s="42"/>
      <c r="D47" s="470"/>
      <c r="E47" s="470"/>
      <c r="F47" s="470"/>
      <c r="G47" s="470"/>
      <c r="H47" s="470"/>
      <c r="I47" s="470"/>
      <c r="J47" s="470"/>
      <c r="K47" s="470"/>
      <c r="L47" s="470"/>
      <c r="M47" s="470"/>
      <c r="N47" s="470"/>
      <c r="O47" s="470"/>
    </row>
    <row r="48" spans="1:15" x14ac:dyDescent="0.15">
      <c r="A48" s="471" t="s">
        <v>274</v>
      </c>
      <c r="B48" s="472"/>
      <c r="C48" s="6"/>
      <c r="D48" s="467">
        <f>SUM(D49:D53)</f>
        <v>0</v>
      </c>
      <c r="E48" s="467"/>
      <c r="F48" s="467">
        <f>SUM(F49:F53)</f>
        <v>0</v>
      </c>
      <c r="G48" s="467"/>
      <c r="H48" s="467">
        <f>SUM(H49:H53)</f>
        <v>0</v>
      </c>
      <c r="I48" s="467"/>
      <c r="J48" s="467">
        <f>SUM(J49:J53)</f>
        <v>0</v>
      </c>
      <c r="K48" s="467"/>
      <c r="L48" s="467">
        <f>SUM(L49:L53)</f>
        <v>0</v>
      </c>
      <c r="M48" s="467"/>
      <c r="N48" s="467">
        <f>SUM(N49:N53)</f>
        <v>0</v>
      </c>
      <c r="O48" s="467"/>
    </row>
    <row r="49" spans="1:15" x14ac:dyDescent="0.15">
      <c r="A49" s="65"/>
      <c r="B49" s="71" t="s">
        <v>27</v>
      </c>
      <c r="C49" s="42"/>
      <c r="D49" s="466"/>
      <c r="E49" s="466"/>
      <c r="F49" s="466"/>
      <c r="G49" s="466"/>
      <c r="H49" s="467">
        <f>SUM(J49:O49)</f>
        <v>0</v>
      </c>
      <c r="I49" s="467"/>
      <c r="J49" s="466"/>
      <c r="K49" s="466"/>
      <c r="L49" s="466"/>
      <c r="M49" s="466"/>
      <c r="N49" s="466"/>
      <c r="O49" s="466"/>
    </row>
    <row r="50" spans="1:15" x14ac:dyDescent="0.15">
      <c r="A50" s="65"/>
      <c r="B50" s="71" t="s">
        <v>81</v>
      </c>
      <c r="C50" s="42"/>
      <c r="D50" s="466"/>
      <c r="E50" s="466"/>
      <c r="F50" s="466"/>
      <c r="G50" s="466"/>
      <c r="H50" s="467">
        <f>SUM(J50:O50)</f>
        <v>0</v>
      </c>
      <c r="I50" s="467"/>
      <c r="J50" s="466"/>
      <c r="K50" s="466"/>
      <c r="L50" s="466"/>
      <c r="M50" s="466"/>
      <c r="N50" s="466"/>
      <c r="O50" s="466"/>
    </row>
    <row r="51" spans="1:15" x14ac:dyDescent="0.15">
      <c r="A51" s="65"/>
      <c r="B51" s="71" t="s">
        <v>189</v>
      </c>
      <c r="C51" s="42"/>
      <c r="D51" s="466"/>
      <c r="E51" s="466"/>
      <c r="F51" s="466"/>
      <c r="G51" s="466"/>
      <c r="H51" s="467">
        <f>SUM(J51:O51)</f>
        <v>0</v>
      </c>
      <c r="I51" s="467"/>
      <c r="J51" s="466"/>
      <c r="K51" s="466"/>
      <c r="L51" s="466"/>
      <c r="M51" s="466"/>
      <c r="N51" s="466"/>
      <c r="O51" s="466"/>
    </row>
    <row r="52" spans="1:15" ht="13.5" customHeight="1" x14ac:dyDescent="0.15">
      <c r="A52" s="65"/>
      <c r="B52" s="71" t="s">
        <v>12</v>
      </c>
      <c r="C52" s="42"/>
      <c r="D52" s="466"/>
      <c r="E52" s="466"/>
      <c r="F52" s="466"/>
      <c r="G52" s="466"/>
      <c r="H52" s="467">
        <f>SUM(J52:O52)</f>
        <v>0</v>
      </c>
      <c r="I52" s="467"/>
      <c r="J52" s="466"/>
      <c r="K52" s="466"/>
      <c r="L52" s="466"/>
      <c r="M52" s="466"/>
      <c r="N52" s="466"/>
      <c r="O52" s="466"/>
    </row>
    <row r="53" spans="1:15" ht="13.5" customHeight="1" x14ac:dyDescent="0.15">
      <c r="A53" s="65"/>
      <c r="B53" s="71" t="s">
        <v>80</v>
      </c>
      <c r="C53" s="42"/>
      <c r="D53" s="466"/>
      <c r="E53" s="466"/>
      <c r="F53" s="466"/>
      <c r="G53" s="466"/>
      <c r="H53" s="467">
        <f>SUM(J53:O53)</f>
        <v>0</v>
      </c>
      <c r="I53" s="467"/>
      <c r="J53" s="466"/>
      <c r="K53" s="466"/>
      <c r="L53" s="466"/>
      <c r="M53" s="466"/>
      <c r="N53" s="466"/>
      <c r="O53" s="466"/>
    </row>
    <row r="54" spans="1:15" ht="6.75" customHeight="1" x14ac:dyDescent="0.15">
      <c r="A54" s="35"/>
      <c r="B54" s="35"/>
      <c r="C54" s="69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</row>
    <row r="55" spans="1:15" ht="6.75" customHeight="1" x14ac:dyDescent="0.1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</row>
    <row r="56" spans="1:15" x14ac:dyDescent="0.15">
      <c r="A56" s="36" t="s">
        <v>29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</row>
  </sheetData>
  <mergeCells count="207">
    <mergeCell ref="B5:C5"/>
    <mergeCell ref="D5:E5"/>
    <mergeCell ref="F5:H5"/>
    <mergeCell ref="I5:J5"/>
    <mergeCell ref="K5:M5"/>
    <mergeCell ref="N5:O5"/>
    <mergeCell ref="G6:H6"/>
    <mergeCell ref="K6:L6"/>
    <mergeCell ref="G8:H8"/>
    <mergeCell ref="K8:L8"/>
    <mergeCell ref="G9:H9"/>
    <mergeCell ref="K9:L9"/>
    <mergeCell ref="G10:H10"/>
    <mergeCell ref="K10:L10"/>
    <mergeCell ref="G11:H11"/>
    <mergeCell ref="K11:L11"/>
    <mergeCell ref="G12:H12"/>
    <mergeCell ref="K12:L12"/>
    <mergeCell ref="G13:H13"/>
    <mergeCell ref="K13:L13"/>
    <mergeCell ref="A22:B22"/>
    <mergeCell ref="D22:E22"/>
    <mergeCell ref="F22:O22"/>
    <mergeCell ref="A23:B23"/>
    <mergeCell ref="D23:E23"/>
    <mergeCell ref="F23:G23"/>
    <mergeCell ref="H23:I23"/>
    <mergeCell ref="J23:K23"/>
    <mergeCell ref="L23:M23"/>
    <mergeCell ref="N23:O23"/>
    <mergeCell ref="D25:E25"/>
    <mergeCell ref="F25:G25"/>
    <mergeCell ref="H25:I25"/>
    <mergeCell ref="J25:K25"/>
    <mergeCell ref="L25:M25"/>
    <mergeCell ref="N25:O25"/>
    <mergeCell ref="D26:E26"/>
    <mergeCell ref="F26:G26"/>
    <mergeCell ref="H26:I26"/>
    <mergeCell ref="J26:K26"/>
    <mergeCell ref="L26:M26"/>
    <mergeCell ref="N26:O26"/>
    <mergeCell ref="D27:E27"/>
    <mergeCell ref="F27:G27"/>
    <mergeCell ref="H27:I27"/>
    <mergeCell ref="J27:K27"/>
    <mergeCell ref="L27:M27"/>
    <mergeCell ref="N27:O27"/>
    <mergeCell ref="D28:E28"/>
    <mergeCell ref="F28:G28"/>
    <mergeCell ref="H28:I28"/>
    <mergeCell ref="J28:K28"/>
    <mergeCell ref="L28:M28"/>
    <mergeCell ref="N28:O28"/>
    <mergeCell ref="D29:E29"/>
    <mergeCell ref="F29:G29"/>
    <mergeCell ref="H29:I29"/>
    <mergeCell ref="J29:K29"/>
    <mergeCell ref="L29:M29"/>
    <mergeCell ref="N29:O29"/>
    <mergeCell ref="D30:E30"/>
    <mergeCell ref="F30:G30"/>
    <mergeCell ref="H30:I30"/>
    <mergeCell ref="J30:K30"/>
    <mergeCell ref="L30:M30"/>
    <mergeCell ref="N30:O30"/>
    <mergeCell ref="D31:E31"/>
    <mergeCell ref="F31:G31"/>
    <mergeCell ref="H31:I31"/>
    <mergeCell ref="J31:K31"/>
    <mergeCell ref="L31:M31"/>
    <mergeCell ref="N31:O31"/>
    <mergeCell ref="D32:E32"/>
    <mergeCell ref="F32:G32"/>
    <mergeCell ref="H32:I32"/>
    <mergeCell ref="J32:K32"/>
    <mergeCell ref="L32:M32"/>
    <mergeCell ref="N32:O32"/>
    <mergeCell ref="D33:E33"/>
    <mergeCell ref="F33:G33"/>
    <mergeCell ref="H33:I33"/>
    <mergeCell ref="J33:K33"/>
    <mergeCell ref="L33:M33"/>
    <mergeCell ref="N33:O33"/>
    <mergeCell ref="D34:E34"/>
    <mergeCell ref="F34:G34"/>
    <mergeCell ref="H34:I34"/>
    <mergeCell ref="J34:K34"/>
    <mergeCell ref="L34:M34"/>
    <mergeCell ref="N34:O34"/>
    <mergeCell ref="D35:E35"/>
    <mergeCell ref="F35:G35"/>
    <mergeCell ref="H35:I35"/>
    <mergeCell ref="J35:K35"/>
    <mergeCell ref="L35:M35"/>
    <mergeCell ref="N35:O35"/>
    <mergeCell ref="D36:E36"/>
    <mergeCell ref="F36:G36"/>
    <mergeCell ref="H36:I36"/>
    <mergeCell ref="J36:K36"/>
    <mergeCell ref="L36:M36"/>
    <mergeCell ref="N36:O36"/>
    <mergeCell ref="D37:E37"/>
    <mergeCell ref="F37:G37"/>
    <mergeCell ref="H37:I37"/>
    <mergeCell ref="J37:K37"/>
    <mergeCell ref="L37:M37"/>
    <mergeCell ref="N37:O37"/>
    <mergeCell ref="D38:E38"/>
    <mergeCell ref="F38:G38"/>
    <mergeCell ref="H38:I38"/>
    <mergeCell ref="J38:K38"/>
    <mergeCell ref="L38:M38"/>
    <mergeCell ref="N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N40:O40"/>
    <mergeCell ref="A41:B41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2:O42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4:O44"/>
    <mergeCell ref="A48:B48"/>
    <mergeCell ref="D48:E48"/>
    <mergeCell ref="F48:G48"/>
    <mergeCell ref="H48:I48"/>
    <mergeCell ref="J48:K48"/>
    <mergeCell ref="L48:M48"/>
    <mergeCell ref="N48:O48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N46:O46"/>
    <mergeCell ref="N49:O49"/>
    <mergeCell ref="D50:E50"/>
    <mergeCell ref="F50:G50"/>
    <mergeCell ref="H50:I50"/>
    <mergeCell ref="J50:K50"/>
    <mergeCell ref="L50:M50"/>
    <mergeCell ref="N50:O50"/>
    <mergeCell ref="D47:E47"/>
    <mergeCell ref="F47:G47"/>
    <mergeCell ref="H47:I47"/>
    <mergeCell ref="J47:K47"/>
    <mergeCell ref="L47:M47"/>
    <mergeCell ref="N47:O47"/>
    <mergeCell ref="D53:E53"/>
    <mergeCell ref="F53:G53"/>
    <mergeCell ref="H53:I53"/>
    <mergeCell ref="J53:K53"/>
    <mergeCell ref="L53:M53"/>
    <mergeCell ref="N53:O53"/>
    <mergeCell ref="A5:A6"/>
    <mergeCell ref="D51:E51"/>
    <mergeCell ref="F51:G51"/>
    <mergeCell ref="H51:I51"/>
    <mergeCell ref="J51:K51"/>
    <mergeCell ref="L51:M51"/>
    <mergeCell ref="N51:O51"/>
    <mergeCell ref="D52:E52"/>
    <mergeCell ref="F52:G52"/>
    <mergeCell ref="H52:I52"/>
    <mergeCell ref="J52:K52"/>
    <mergeCell ref="L52:M52"/>
    <mergeCell ref="N52:O52"/>
    <mergeCell ref="D49:E49"/>
    <mergeCell ref="F49:G49"/>
    <mergeCell ref="H49:I49"/>
    <mergeCell ref="J49:K49"/>
    <mergeCell ref="L49:M49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view="pageBreakPreview" zoomScaleSheetLayoutView="100" workbookViewId="0"/>
  </sheetViews>
  <sheetFormatPr defaultColWidth="9" defaultRowHeight="13.5" x14ac:dyDescent="0.15"/>
  <cols>
    <col min="1" max="1" width="4.375" style="100" customWidth="1"/>
    <col min="2" max="2" width="6.5" style="100" customWidth="1"/>
    <col min="3" max="3" width="7.375" style="100" customWidth="1"/>
    <col min="4" max="4" width="5.25" style="100" customWidth="1"/>
    <col min="5" max="5" width="7.125" style="100" customWidth="1"/>
    <col min="6" max="6" width="4.125" style="100" customWidth="1"/>
    <col min="7" max="7" width="2.875" style="100" customWidth="1"/>
    <col min="8" max="8" width="4.25" style="100" customWidth="1"/>
    <col min="9" max="9" width="4.125" style="100" customWidth="1"/>
    <col min="10" max="10" width="7.125" style="100" customWidth="1"/>
    <col min="11" max="11" width="3.25" style="100" customWidth="1"/>
    <col min="12" max="12" width="1.75" style="100" customWidth="1"/>
    <col min="13" max="13" width="7" style="100" customWidth="1"/>
    <col min="14" max="14" width="4" style="100" customWidth="1"/>
    <col min="15" max="15" width="7.125" style="100" customWidth="1"/>
    <col min="16" max="16384" width="9" style="100"/>
  </cols>
  <sheetData>
    <row r="1" spans="1:15" x14ac:dyDescent="0.1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118"/>
      <c r="N1" s="118"/>
      <c r="O1" s="93" t="s">
        <v>225</v>
      </c>
    </row>
    <row r="2" spans="1:15" ht="13.5" customHeight="1" x14ac:dyDescent="0.1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15" ht="6.75" customHeight="1" x14ac:dyDescent="0.1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5" ht="6.75" customHeight="1" x14ac:dyDescent="0.1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</row>
    <row r="5" spans="1:15" ht="6.75" customHeight="1" x14ac:dyDescent="0.1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6" spans="1:15" x14ac:dyDescent="0.15">
      <c r="A6" s="179" t="s">
        <v>174</v>
      </c>
      <c r="I6" s="81"/>
      <c r="J6" s="81"/>
      <c r="K6" s="81"/>
      <c r="L6" s="81"/>
      <c r="M6" s="118"/>
      <c r="N6" s="118"/>
      <c r="O6" s="93" t="s">
        <v>273</v>
      </c>
    </row>
    <row r="7" spans="1:15" ht="6.75" customHeight="1" x14ac:dyDescent="0.15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</row>
    <row r="8" spans="1:15" ht="13.5" customHeight="1" x14ac:dyDescent="0.15">
      <c r="A8" s="486" t="s">
        <v>285</v>
      </c>
      <c r="B8" s="487"/>
      <c r="C8" s="180" t="s">
        <v>105</v>
      </c>
      <c r="D8" s="490" t="s">
        <v>66</v>
      </c>
      <c r="E8" s="487"/>
      <c r="F8" s="249" t="s">
        <v>134</v>
      </c>
      <c r="G8" s="250"/>
      <c r="H8" s="250"/>
      <c r="I8" s="250"/>
      <c r="J8" s="250"/>
      <c r="K8" s="250"/>
      <c r="L8" s="250"/>
      <c r="M8" s="250"/>
      <c r="N8" s="250"/>
      <c r="O8" s="250"/>
    </row>
    <row r="9" spans="1:15" ht="24" customHeight="1" x14ac:dyDescent="0.15">
      <c r="A9" s="488"/>
      <c r="B9" s="489"/>
      <c r="C9" s="181" t="s">
        <v>60</v>
      </c>
      <c r="D9" s="491"/>
      <c r="E9" s="489"/>
      <c r="F9" s="243" t="s">
        <v>179</v>
      </c>
      <c r="G9" s="245"/>
      <c r="H9" s="243" t="s">
        <v>9</v>
      </c>
      <c r="I9" s="245"/>
      <c r="J9" s="243" t="s">
        <v>180</v>
      </c>
      <c r="K9" s="245"/>
      <c r="L9" s="243" t="s">
        <v>125</v>
      </c>
      <c r="M9" s="245"/>
      <c r="N9" s="243" t="s">
        <v>183</v>
      </c>
      <c r="O9" s="244"/>
    </row>
    <row r="10" spans="1:15" ht="6.75" customHeight="1" x14ac:dyDescent="0.15">
      <c r="A10" s="81"/>
      <c r="B10" s="81"/>
      <c r="C10" s="78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spans="1:15" ht="15" customHeight="1" x14ac:dyDescent="0.15">
      <c r="A11" s="81" t="s">
        <v>278</v>
      </c>
      <c r="B11" s="182">
        <v>19</v>
      </c>
      <c r="C11" s="78">
        <v>10</v>
      </c>
      <c r="D11" s="485">
        <v>122</v>
      </c>
      <c r="E11" s="485"/>
      <c r="F11" s="485">
        <v>705</v>
      </c>
      <c r="G11" s="485"/>
      <c r="H11" s="485">
        <f>SUM(J11:O11)</f>
        <v>648</v>
      </c>
      <c r="I11" s="485"/>
      <c r="J11" s="485">
        <v>163</v>
      </c>
      <c r="K11" s="485"/>
      <c r="L11" s="485">
        <v>146</v>
      </c>
      <c r="M11" s="485"/>
      <c r="N11" s="485">
        <v>339</v>
      </c>
      <c r="O11" s="485"/>
    </row>
    <row r="12" spans="1:15" ht="15" customHeight="1" x14ac:dyDescent="0.15">
      <c r="A12" s="81"/>
      <c r="B12" s="182">
        <v>20</v>
      </c>
      <c r="C12" s="78">
        <v>10</v>
      </c>
      <c r="D12" s="485">
        <v>129</v>
      </c>
      <c r="E12" s="485"/>
      <c r="F12" s="485">
        <v>705</v>
      </c>
      <c r="G12" s="485"/>
      <c r="H12" s="485">
        <f>SUM(J12:O12)</f>
        <v>621</v>
      </c>
      <c r="I12" s="485"/>
      <c r="J12" s="485">
        <v>162</v>
      </c>
      <c r="K12" s="485"/>
      <c r="L12" s="485">
        <v>129</v>
      </c>
      <c r="M12" s="485"/>
      <c r="N12" s="485">
        <v>330</v>
      </c>
      <c r="O12" s="485"/>
    </row>
    <row r="13" spans="1:15" ht="15" customHeight="1" x14ac:dyDescent="0.15">
      <c r="A13" s="81"/>
      <c r="B13" s="182">
        <v>21</v>
      </c>
      <c r="C13" s="78">
        <v>10</v>
      </c>
      <c r="D13" s="485">
        <v>136</v>
      </c>
      <c r="E13" s="485"/>
      <c r="F13" s="485">
        <v>705</v>
      </c>
      <c r="G13" s="485"/>
      <c r="H13" s="485">
        <f>SUM(J13:O13)</f>
        <v>602</v>
      </c>
      <c r="I13" s="485"/>
      <c r="J13" s="485">
        <v>156</v>
      </c>
      <c r="K13" s="485"/>
      <c r="L13" s="485">
        <v>132</v>
      </c>
      <c r="M13" s="485"/>
      <c r="N13" s="485">
        <v>314</v>
      </c>
      <c r="O13" s="485"/>
    </row>
    <row r="14" spans="1:15" ht="15" customHeight="1" x14ac:dyDescent="0.15">
      <c r="A14" s="81"/>
      <c r="B14" s="182">
        <v>22</v>
      </c>
      <c r="C14" s="78">
        <v>10</v>
      </c>
      <c r="D14" s="485">
        <v>109</v>
      </c>
      <c r="E14" s="485"/>
      <c r="F14" s="485">
        <v>705</v>
      </c>
      <c r="G14" s="485"/>
      <c r="H14" s="485">
        <v>602</v>
      </c>
      <c r="I14" s="485"/>
      <c r="J14" s="485">
        <v>177</v>
      </c>
      <c r="K14" s="485"/>
      <c r="L14" s="485">
        <v>115</v>
      </c>
      <c r="M14" s="485"/>
      <c r="N14" s="485">
        <v>294</v>
      </c>
      <c r="O14" s="485"/>
    </row>
    <row r="15" spans="1:15" ht="15" customHeight="1" x14ac:dyDescent="0.15">
      <c r="A15" s="81"/>
      <c r="B15" s="182">
        <v>23</v>
      </c>
      <c r="C15" s="78">
        <v>8</v>
      </c>
      <c r="D15" s="485">
        <v>99</v>
      </c>
      <c r="E15" s="485"/>
      <c r="F15" s="485">
        <v>580</v>
      </c>
      <c r="G15" s="485"/>
      <c r="H15" s="485">
        <f>SUM(J15:O15)</f>
        <v>421</v>
      </c>
      <c r="I15" s="485"/>
      <c r="J15" s="485">
        <v>124</v>
      </c>
      <c r="K15" s="485"/>
      <c r="L15" s="485">
        <v>85</v>
      </c>
      <c r="M15" s="485"/>
      <c r="N15" s="485">
        <v>212</v>
      </c>
      <c r="O15" s="485"/>
    </row>
    <row r="16" spans="1:15" ht="15" customHeight="1" x14ac:dyDescent="0.15">
      <c r="A16" s="81"/>
      <c r="B16" s="182">
        <v>24</v>
      </c>
      <c r="C16" s="78">
        <v>9</v>
      </c>
      <c r="D16" s="485">
        <v>108</v>
      </c>
      <c r="E16" s="485"/>
      <c r="F16" s="485">
        <v>625</v>
      </c>
      <c r="G16" s="485"/>
      <c r="H16" s="485">
        <f>SUM(J16:O16)</f>
        <v>479</v>
      </c>
      <c r="I16" s="485"/>
      <c r="J16" s="485">
        <v>151</v>
      </c>
      <c r="K16" s="485"/>
      <c r="L16" s="485">
        <v>104</v>
      </c>
      <c r="M16" s="485"/>
      <c r="N16" s="485">
        <v>224</v>
      </c>
      <c r="O16" s="485"/>
    </row>
    <row r="17" spans="1:15" ht="15" customHeight="1" x14ac:dyDescent="0.15">
      <c r="A17" s="81"/>
      <c r="B17" s="182">
        <v>25</v>
      </c>
      <c r="C17" s="78">
        <v>9</v>
      </c>
      <c r="D17" s="485">
        <v>108</v>
      </c>
      <c r="E17" s="485"/>
      <c r="F17" s="485">
        <v>625</v>
      </c>
      <c r="G17" s="485"/>
      <c r="H17" s="485">
        <f>SUM(J17:O17)</f>
        <v>467</v>
      </c>
      <c r="I17" s="485"/>
      <c r="J17" s="485">
        <v>124</v>
      </c>
      <c r="K17" s="485"/>
      <c r="L17" s="485">
        <v>119</v>
      </c>
      <c r="M17" s="485"/>
      <c r="N17" s="485">
        <v>224</v>
      </c>
      <c r="O17" s="485"/>
    </row>
    <row r="18" spans="1:15" ht="15" customHeight="1" x14ac:dyDescent="0.15">
      <c r="A18" s="81"/>
      <c r="B18" s="182">
        <v>26</v>
      </c>
      <c r="C18" s="78">
        <v>9</v>
      </c>
      <c r="D18" s="485">
        <v>110</v>
      </c>
      <c r="E18" s="485"/>
      <c r="F18" s="485">
        <v>615</v>
      </c>
      <c r="G18" s="485"/>
      <c r="H18" s="485">
        <f>SUM(J18:O18)</f>
        <v>468</v>
      </c>
      <c r="I18" s="485"/>
      <c r="J18" s="485">
        <v>141</v>
      </c>
      <c r="K18" s="485"/>
      <c r="L18" s="485">
        <v>90</v>
      </c>
      <c r="M18" s="485"/>
      <c r="N18" s="485">
        <v>237</v>
      </c>
      <c r="O18" s="485"/>
    </row>
    <row r="19" spans="1:15" ht="15" customHeight="1" x14ac:dyDescent="0.15">
      <c r="A19" s="81"/>
      <c r="B19" s="182">
        <v>27</v>
      </c>
      <c r="C19" s="78">
        <v>9</v>
      </c>
      <c r="D19" s="485">
        <v>104</v>
      </c>
      <c r="E19" s="485"/>
      <c r="F19" s="485">
        <v>615</v>
      </c>
      <c r="G19" s="485"/>
      <c r="H19" s="485">
        <f>SUM(J19:O19)</f>
        <v>481</v>
      </c>
      <c r="I19" s="485"/>
      <c r="J19" s="485">
        <v>162</v>
      </c>
      <c r="K19" s="485"/>
      <c r="L19" s="485">
        <v>88</v>
      </c>
      <c r="M19" s="485"/>
      <c r="N19" s="485">
        <v>231</v>
      </c>
      <c r="O19" s="485"/>
    </row>
    <row r="20" spans="1:15" ht="15" customHeight="1" x14ac:dyDescent="0.15">
      <c r="A20" s="81"/>
      <c r="B20" s="182">
        <v>28</v>
      </c>
      <c r="C20" s="78">
        <v>9</v>
      </c>
      <c r="D20" s="485">
        <v>113</v>
      </c>
      <c r="E20" s="485"/>
      <c r="F20" s="485">
        <v>620</v>
      </c>
      <c r="G20" s="485"/>
      <c r="H20" s="485">
        <v>459</v>
      </c>
      <c r="I20" s="485"/>
      <c r="J20" s="485">
        <v>159</v>
      </c>
      <c r="K20" s="485"/>
      <c r="L20" s="485">
        <v>103</v>
      </c>
      <c r="M20" s="485"/>
      <c r="N20" s="485">
        <v>197</v>
      </c>
      <c r="O20" s="485"/>
    </row>
    <row r="21" spans="1:15" ht="15" customHeight="1" x14ac:dyDescent="0.15">
      <c r="A21" s="81"/>
      <c r="B21" s="182">
        <v>29</v>
      </c>
      <c r="C21" s="78">
        <v>9</v>
      </c>
      <c r="D21" s="485">
        <v>127</v>
      </c>
      <c r="E21" s="485"/>
      <c r="F21" s="485">
        <v>620</v>
      </c>
      <c r="G21" s="485"/>
      <c r="H21" s="485">
        <v>472</v>
      </c>
      <c r="I21" s="485"/>
      <c r="J21" s="485">
        <v>163</v>
      </c>
      <c r="K21" s="485"/>
      <c r="L21" s="485">
        <v>90</v>
      </c>
      <c r="M21" s="485"/>
      <c r="N21" s="485">
        <v>219</v>
      </c>
      <c r="O21" s="485"/>
    </row>
    <row r="22" spans="1:15" ht="15" customHeight="1" x14ac:dyDescent="0.15">
      <c r="A22" s="81"/>
      <c r="B22" s="182">
        <v>30</v>
      </c>
      <c r="C22" s="78">
        <v>9</v>
      </c>
      <c r="D22" s="485">
        <v>127</v>
      </c>
      <c r="E22" s="485"/>
      <c r="F22" s="485">
        <v>591</v>
      </c>
      <c r="G22" s="485"/>
      <c r="H22" s="485">
        <v>472</v>
      </c>
      <c r="I22" s="485"/>
      <c r="J22" s="485">
        <v>163</v>
      </c>
      <c r="K22" s="485"/>
      <c r="L22" s="485">
        <v>90</v>
      </c>
      <c r="M22" s="485"/>
      <c r="N22" s="485">
        <v>219</v>
      </c>
      <c r="O22" s="485"/>
    </row>
    <row r="23" spans="1:15" ht="15" customHeight="1" x14ac:dyDescent="0.15">
      <c r="A23" s="81"/>
      <c r="B23" s="182">
        <v>31</v>
      </c>
      <c r="C23" s="78">
        <v>9</v>
      </c>
      <c r="D23" s="485">
        <v>122</v>
      </c>
      <c r="E23" s="485"/>
      <c r="F23" s="485">
        <v>581</v>
      </c>
      <c r="G23" s="485"/>
      <c r="H23" s="485">
        <v>479</v>
      </c>
      <c r="I23" s="485"/>
      <c r="J23" s="485">
        <v>183</v>
      </c>
      <c r="K23" s="485"/>
      <c r="L23" s="485">
        <v>96</v>
      </c>
      <c r="M23" s="485"/>
      <c r="N23" s="485">
        <v>200</v>
      </c>
      <c r="O23" s="485"/>
    </row>
    <row r="24" spans="1:15" ht="15" customHeight="1" x14ac:dyDescent="0.15">
      <c r="A24" s="81" t="s">
        <v>90</v>
      </c>
      <c r="B24" s="182">
        <v>2</v>
      </c>
      <c r="C24" s="78">
        <v>8</v>
      </c>
      <c r="D24" s="485">
        <v>125</v>
      </c>
      <c r="E24" s="485"/>
      <c r="F24" s="485">
        <v>561</v>
      </c>
      <c r="G24" s="485"/>
      <c r="H24" s="485">
        <v>473</v>
      </c>
      <c r="I24" s="485"/>
      <c r="J24" s="485">
        <v>179</v>
      </c>
      <c r="K24" s="485"/>
      <c r="L24" s="440">
        <v>96</v>
      </c>
      <c r="M24" s="440"/>
      <c r="N24" s="485">
        <v>198</v>
      </c>
      <c r="O24" s="485"/>
    </row>
    <row r="25" spans="1:15" ht="15" customHeight="1" x14ac:dyDescent="0.15">
      <c r="A25" s="81"/>
      <c r="B25" s="182">
        <v>3</v>
      </c>
      <c r="C25" s="78">
        <v>8</v>
      </c>
      <c r="D25" s="485">
        <v>131</v>
      </c>
      <c r="E25" s="485"/>
      <c r="F25" s="485">
        <v>551</v>
      </c>
      <c r="G25" s="485"/>
      <c r="H25" s="485">
        <v>466</v>
      </c>
      <c r="I25" s="485"/>
      <c r="J25" s="485">
        <v>159</v>
      </c>
      <c r="K25" s="485"/>
      <c r="L25" s="440">
        <v>100</v>
      </c>
      <c r="M25" s="440"/>
      <c r="N25" s="440">
        <v>207</v>
      </c>
      <c r="O25" s="440"/>
    </row>
    <row r="26" spans="1:15" ht="15" customHeight="1" x14ac:dyDescent="0.15">
      <c r="A26" s="81"/>
      <c r="B26" s="182">
        <v>4</v>
      </c>
      <c r="C26" s="78">
        <v>8</v>
      </c>
      <c r="D26" s="494">
        <v>130</v>
      </c>
      <c r="E26" s="494"/>
      <c r="F26" s="494">
        <v>541</v>
      </c>
      <c r="G26" s="494"/>
      <c r="H26" s="494">
        <v>444</v>
      </c>
      <c r="I26" s="494"/>
      <c r="J26" s="494">
        <v>155</v>
      </c>
      <c r="K26" s="494"/>
      <c r="L26" s="494">
        <v>88</v>
      </c>
      <c r="M26" s="494"/>
      <c r="N26" s="494">
        <v>201</v>
      </c>
      <c r="O26" s="494"/>
    </row>
    <row r="27" spans="1:15" ht="7.5" customHeight="1" x14ac:dyDescent="0.15">
      <c r="A27" s="81"/>
      <c r="B27" s="81"/>
      <c r="C27" s="78"/>
      <c r="D27" s="485"/>
      <c r="E27" s="485"/>
      <c r="F27" s="485"/>
      <c r="G27" s="485"/>
      <c r="H27" s="485"/>
      <c r="I27" s="485"/>
      <c r="J27" s="485"/>
      <c r="K27" s="485"/>
      <c r="L27" s="485"/>
      <c r="M27" s="485"/>
      <c r="N27" s="485"/>
      <c r="O27" s="485"/>
    </row>
    <row r="28" spans="1:15" ht="15" customHeight="1" x14ac:dyDescent="0.15">
      <c r="A28" s="492" t="s">
        <v>185</v>
      </c>
      <c r="B28" s="493"/>
      <c r="C28" s="78">
        <v>3</v>
      </c>
      <c r="D28" s="485">
        <f>SUM(D29:E31)</f>
        <v>56</v>
      </c>
      <c r="E28" s="485"/>
      <c r="F28" s="485">
        <f>SUM(F29:G31)</f>
        <v>271</v>
      </c>
      <c r="G28" s="485"/>
      <c r="H28" s="485">
        <f>SUM(H29:I31)</f>
        <v>206</v>
      </c>
      <c r="I28" s="485"/>
      <c r="J28" s="485">
        <f>SUM(J29:K31)</f>
        <v>70</v>
      </c>
      <c r="K28" s="485"/>
      <c r="L28" s="485">
        <f>SUM(L29:M31)</f>
        <v>43</v>
      </c>
      <c r="M28" s="485"/>
      <c r="N28" s="485">
        <f>SUM(N29:O31)</f>
        <v>93</v>
      </c>
      <c r="O28" s="485"/>
    </row>
    <row r="29" spans="1:15" ht="15" customHeight="1" x14ac:dyDescent="0.15">
      <c r="A29" s="183"/>
      <c r="B29" s="184" t="s">
        <v>6</v>
      </c>
      <c r="C29" s="78">
        <v>1</v>
      </c>
      <c r="D29" s="440">
        <v>27</v>
      </c>
      <c r="E29" s="440"/>
      <c r="F29" s="440">
        <v>141</v>
      </c>
      <c r="G29" s="440"/>
      <c r="H29" s="485">
        <f>SUM(J29:O29)</f>
        <v>115</v>
      </c>
      <c r="I29" s="485"/>
      <c r="J29" s="440">
        <v>34</v>
      </c>
      <c r="K29" s="440"/>
      <c r="L29" s="440">
        <v>25</v>
      </c>
      <c r="M29" s="440"/>
      <c r="N29" s="440">
        <v>56</v>
      </c>
      <c r="O29" s="440"/>
    </row>
    <row r="30" spans="1:15" ht="15" customHeight="1" x14ac:dyDescent="0.15">
      <c r="A30" s="183"/>
      <c r="B30" s="184" t="s">
        <v>59</v>
      </c>
      <c r="C30" s="78">
        <v>1</v>
      </c>
      <c r="D30" s="440">
        <v>13</v>
      </c>
      <c r="E30" s="440"/>
      <c r="F30" s="440">
        <v>60</v>
      </c>
      <c r="G30" s="440"/>
      <c r="H30" s="485">
        <f>SUM(J30:O30)</f>
        <v>42</v>
      </c>
      <c r="I30" s="485"/>
      <c r="J30" s="440">
        <v>13</v>
      </c>
      <c r="K30" s="440"/>
      <c r="L30" s="440">
        <v>9</v>
      </c>
      <c r="M30" s="440"/>
      <c r="N30" s="440">
        <v>20</v>
      </c>
      <c r="O30" s="440"/>
    </row>
    <row r="31" spans="1:15" ht="15" customHeight="1" x14ac:dyDescent="0.15">
      <c r="A31" s="183"/>
      <c r="B31" s="184" t="s">
        <v>15</v>
      </c>
      <c r="C31" s="78">
        <v>1</v>
      </c>
      <c r="D31" s="440">
        <v>16</v>
      </c>
      <c r="E31" s="440"/>
      <c r="F31" s="440">
        <v>70</v>
      </c>
      <c r="G31" s="440"/>
      <c r="H31" s="485">
        <f>SUM(J31:O31)</f>
        <v>49</v>
      </c>
      <c r="I31" s="485"/>
      <c r="J31" s="440">
        <v>23</v>
      </c>
      <c r="K31" s="440"/>
      <c r="L31" s="440">
        <v>9</v>
      </c>
      <c r="M31" s="440"/>
      <c r="N31" s="440">
        <v>17</v>
      </c>
      <c r="O31" s="440"/>
    </row>
    <row r="32" spans="1:15" ht="7.5" customHeight="1" x14ac:dyDescent="0.15">
      <c r="A32" s="183"/>
      <c r="B32" s="183"/>
      <c r="C32" s="78"/>
      <c r="D32" s="485"/>
      <c r="E32" s="485"/>
      <c r="F32" s="485"/>
      <c r="G32" s="485"/>
      <c r="H32" s="485"/>
      <c r="I32" s="485"/>
      <c r="J32" s="485"/>
      <c r="K32" s="485"/>
      <c r="L32" s="485"/>
      <c r="M32" s="485"/>
      <c r="N32" s="485"/>
      <c r="O32" s="485"/>
    </row>
    <row r="33" spans="1:15" ht="15" customHeight="1" x14ac:dyDescent="0.15">
      <c r="A33" s="492" t="s">
        <v>274</v>
      </c>
      <c r="B33" s="493"/>
      <c r="C33" s="78">
        <v>5</v>
      </c>
      <c r="D33" s="485">
        <f>SUM(D34:D38)</f>
        <v>74</v>
      </c>
      <c r="E33" s="485"/>
      <c r="F33" s="485">
        <f>SUM(F34:F38)</f>
        <v>270</v>
      </c>
      <c r="G33" s="485"/>
      <c r="H33" s="485">
        <f>SUM(H34:H38)</f>
        <v>238</v>
      </c>
      <c r="I33" s="485"/>
      <c r="J33" s="485">
        <f>SUM(J34:J38)</f>
        <v>85</v>
      </c>
      <c r="K33" s="485"/>
      <c r="L33" s="485">
        <f>SUM(L34:L38)</f>
        <v>45</v>
      </c>
      <c r="M33" s="485"/>
      <c r="N33" s="485">
        <f>SUM(N34:N38)</f>
        <v>108</v>
      </c>
      <c r="O33" s="485"/>
    </row>
    <row r="34" spans="1:15" ht="15" customHeight="1" x14ac:dyDescent="0.15">
      <c r="A34" s="183"/>
      <c r="B34" s="184" t="s">
        <v>80</v>
      </c>
      <c r="C34" s="78">
        <v>1</v>
      </c>
      <c r="D34" s="485">
        <v>20</v>
      </c>
      <c r="E34" s="485"/>
      <c r="F34" s="485">
        <v>80</v>
      </c>
      <c r="G34" s="485"/>
      <c r="H34" s="485">
        <f>SUM(J34:O34)</f>
        <v>77</v>
      </c>
      <c r="I34" s="485"/>
      <c r="J34" s="485">
        <v>35</v>
      </c>
      <c r="K34" s="485"/>
      <c r="L34" s="485">
        <v>14</v>
      </c>
      <c r="M34" s="485"/>
      <c r="N34" s="485">
        <v>28</v>
      </c>
      <c r="O34" s="485"/>
    </row>
    <row r="35" spans="1:15" ht="15" customHeight="1" x14ac:dyDescent="0.15">
      <c r="A35" s="183"/>
      <c r="B35" s="184" t="s">
        <v>12</v>
      </c>
      <c r="C35" s="78">
        <v>1</v>
      </c>
      <c r="D35" s="485">
        <v>23</v>
      </c>
      <c r="E35" s="485"/>
      <c r="F35" s="485">
        <v>100</v>
      </c>
      <c r="G35" s="485"/>
      <c r="H35" s="485">
        <f>SUM(J35:O35)</f>
        <v>90</v>
      </c>
      <c r="I35" s="485"/>
      <c r="J35" s="485">
        <v>31</v>
      </c>
      <c r="K35" s="485"/>
      <c r="L35" s="485">
        <v>18</v>
      </c>
      <c r="M35" s="485"/>
      <c r="N35" s="485">
        <v>41</v>
      </c>
      <c r="O35" s="485"/>
    </row>
    <row r="36" spans="1:15" ht="15" customHeight="1" x14ac:dyDescent="0.15">
      <c r="A36" s="183"/>
      <c r="B36" s="184" t="s">
        <v>27</v>
      </c>
      <c r="C36" s="78">
        <v>1</v>
      </c>
      <c r="D36" s="485">
        <v>11</v>
      </c>
      <c r="E36" s="485"/>
      <c r="F36" s="485">
        <v>30</v>
      </c>
      <c r="G36" s="485"/>
      <c r="H36" s="485">
        <f>SUM(J36:O36)</f>
        <v>24</v>
      </c>
      <c r="I36" s="485"/>
      <c r="J36" s="485">
        <v>4</v>
      </c>
      <c r="K36" s="485"/>
      <c r="L36" s="485">
        <v>7</v>
      </c>
      <c r="M36" s="485"/>
      <c r="N36" s="485">
        <v>13</v>
      </c>
      <c r="O36" s="485"/>
    </row>
    <row r="37" spans="1:15" ht="15" customHeight="1" x14ac:dyDescent="0.15">
      <c r="A37" s="183"/>
      <c r="B37" s="184" t="s">
        <v>81</v>
      </c>
      <c r="C37" s="78">
        <v>1</v>
      </c>
      <c r="D37" s="485">
        <v>11</v>
      </c>
      <c r="E37" s="485"/>
      <c r="F37" s="485">
        <v>40</v>
      </c>
      <c r="G37" s="485"/>
      <c r="H37" s="485">
        <f>SUM(J37:O37)</f>
        <v>28</v>
      </c>
      <c r="I37" s="485"/>
      <c r="J37" s="485">
        <v>9</v>
      </c>
      <c r="K37" s="485"/>
      <c r="L37" s="485">
        <v>3</v>
      </c>
      <c r="M37" s="485"/>
      <c r="N37" s="485">
        <v>16</v>
      </c>
      <c r="O37" s="485"/>
    </row>
    <row r="38" spans="1:15" ht="15" customHeight="1" x14ac:dyDescent="0.15">
      <c r="A38" s="183"/>
      <c r="B38" s="184" t="s">
        <v>189</v>
      </c>
      <c r="C38" s="78">
        <v>1</v>
      </c>
      <c r="D38" s="485">
        <v>9</v>
      </c>
      <c r="E38" s="485"/>
      <c r="F38" s="485">
        <v>20</v>
      </c>
      <c r="G38" s="485"/>
      <c r="H38" s="485">
        <f>SUM(J38:O38)</f>
        <v>19</v>
      </c>
      <c r="I38" s="485"/>
      <c r="J38" s="485">
        <v>6</v>
      </c>
      <c r="K38" s="485"/>
      <c r="L38" s="485">
        <v>3</v>
      </c>
      <c r="M38" s="485"/>
      <c r="N38" s="485">
        <v>10</v>
      </c>
      <c r="O38" s="485"/>
    </row>
    <row r="39" spans="1:15" ht="6.75" customHeight="1" x14ac:dyDescent="0.15">
      <c r="A39" s="111"/>
      <c r="B39" s="111"/>
      <c r="C39" s="113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</row>
    <row r="40" spans="1:15" ht="6.75" customHeight="1" x14ac:dyDescent="0.15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</row>
    <row r="41" spans="1:15" x14ac:dyDescent="0.15">
      <c r="A41" s="81" t="s">
        <v>311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</row>
  </sheetData>
  <mergeCells count="178">
    <mergeCell ref="F8:O8"/>
    <mergeCell ref="F9:G9"/>
    <mergeCell ref="H9:I9"/>
    <mergeCell ref="J9:K9"/>
    <mergeCell ref="L9:M9"/>
    <mergeCell ref="N9:O9"/>
    <mergeCell ref="D11:E11"/>
    <mergeCell ref="F11:G11"/>
    <mergeCell ref="H11:I11"/>
    <mergeCell ref="J11:K11"/>
    <mergeCell ref="L11:M11"/>
    <mergeCell ref="N11:O11"/>
    <mergeCell ref="D12:E12"/>
    <mergeCell ref="F12:G12"/>
    <mergeCell ref="H12:I12"/>
    <mergeCell ref="J12:K12"/>
    <mergeCell ref="L12:M12"/>
    <mergeCell ref="N12:O12"/>
    <mergeCell ref="D13:E13"/>
    <mergeCell ref="F13:G13"/>
    <mergeCell ref="H13:I13"/>
    <mergeCell ref="J13:K13"/>
    <mergeCell ref="L13:M13"/>
    <mergeCell ref="N13:O13"/>
    <mergeCell ref="D14:E14"/>
    <mergeCell ref="F14:G14"/>
    <mergeCell ref="H14:I14"/>
    <mergeCell ref="J14:K14"/>
    <mergeCell ref="L14:M14"/>
    <mergeCell ref="N14:O14"/>
    <mergeCell ref="D15:E15"/>
    <mergeCell ref="F15:G15"/>
    <mergeCell ref="H15:I15"/>
    <mergeCell ref="J15:K15"/>
    <mergeCell ref="L15:M15"/>
    <mergeCell ref="N15:O15"/>
    <mergeCell ref="D16:E16"/>
    <mergeCell ref="F16:G16"/>
    <mergeCell ref="H16:I16"/>
    <mergeCell ref="J16:K16"/>
    <mergeCell ref="L16:M16"/>
    <mergeCell ref="N16:O16"/>
    <mergeCell ref="D17:E17"/>
    <mergeCell ref="F17:G17"/>
    <mergeCell ref="H17:I17"/>
    <mergeCell ref="J17:K17"/>
    <mergeCell ref="L17:M17"/>
    <mergeCell ref="N17:O17"/>
    <mergeCell ref="D18:E18"/>
    <mergeCell ref="F18:G18"/>
    <mergeCell ref="H18:I18"/>
    <mergeCell ref="J18:K18"/>
    <mergeCell ref="L18:M18"/>
    <mergeCell ref="N18:O18"/>
    <mergeCell ref="D19:E19"/>
    <mergeCell ref="F19:G19"/>
    <mergeCell ref="H19:I19"/>
    <mergeCell ref="J19:K19"/>
    <mergeCell ref="L19:M19"/>
    <mergeCell ref="N19:O19"/>
    <mergeCell ref="D20:E20"/>
    <mergeCell ref="F20:G20"/>
    <mergeCell ref="H20:I20"/>
    <mergeCell ref="J20:K20"/>
    <mergeCell ref="L20:M20"/>
    <mergeCell ref="N20:O20"/>
    <mergeCell ref="D21:E21"/>
    <mergeCell ref="F21:G21"/>
    <mergeCell ref="H21:I21"/>
    <mergeCell ref="J21:K21"/>
    <mergeCell ref="L21:M21"/>
    <mergeCell ref="N21:O21"/>
    <mergeCell ref="D22:E22"/>
    <mergeCell ref="F22:G22"/>
    <mergeCell ref="H22:I22"/>
    <mergeCell ref="J22:K22"/>
    <mergeCell ref="L22:M22"/>
    <mergeCell ref="N22:O22"/>
    <mergeCell ref="D23:E23"/>
    <mergeCell ref="F23:G23"/>
    <mergeCell ref="H23:I23"/>
    <mergeCell ref="J23:K23"/>
    <mergeCell ref="L23:M23"/>
    <mergeCell ref="N23:O23"/>
    <mergeCell ref="D24:E24"/>
    <mergeCell ref="F24:G24"/>
    <mergeCell ref="H24:I24"/>
    <mergeCell ref="J24:K24"/>
    <mergeCell ref="L24:M24"/>
    <mergeCell ref="N24:O24"/>
    <mergeCell ref="D25:E25"/>
    <mergeCell ref="F25:G25"/>
    <mergeCell ref="H25:I25"/>
    <mergeCell ref="J25:K25"/>
    <mergeCell ref="L25:M25"/>
    <mergeCell ref="N25:O25"/>
    <mergeCell ref="D26:E26"/>
    <mergeCell ref="F26:G26"/>
    <mergeCell ref="H26:I26"/>
    <mergeCell ref="J26:K26"/>
    <mergeCell ref="L26:M26"/>
    <mergeCell ref="N26:O26"/>
    <mergeCell ref="D27:E27"/>
    <mergeCell ref="F27:G27"/>
    <mergeCell ref="H27:I27"/>
    <mergeCell ref="J27:K27"/>
    <mergeCell ref="L27:M27"/>
    <mergeCell ref="N27:O27"/>
    <mergeCell ref="A28:B28"/>
    <mergeCell ref="D28:E28"/>
    <mergeCell ref="F28:G28"/>
    <mergeCell ref="H28:I28"/>
    <mergeCell ref="J28:K28"/>
    <mergeCell ref="L28:M28"/>
    <mergeCell ref="N28:O28"/>
    <mergeCell ref="D29:E29"/>
    <mergeCell ref="F29:G29"/>
    <mergeCell ref="H29:I29"/>
    <mergeCell ref="J29:K29"/>
    <mergeCell ref="L29:M29"/>
    <mergeCell ref="N29:O29"/>
    <mergeCell ref="A33:B33"/>
    <mergeCell ref="D33:E33"/>
    <mergeCell ref="F33:G33"/>
    <mergeCell ref="H33:I33"/>
    <mergeCell ref="J33:K33"/>
    <mergeCell ref="L33:M33"/>
    <mergeCell ref="N33:O33"/>
    <mergeCell ref="D30:E30"/>
    <mergeCell ref="F30:G30"/>
    <mergeCell ref="H30:I30"/>
    <mergeCell ref="J30:K30"/>
    <mergeCell ref="L30:M30"/>
    <mergeCell ref="N30:O30"/>
    <mergeCell ref="D31:E31"/>
    <mergeCell ref="F31:G31"/>
    <mergeCell ref="H31:I31"/>
    <mergeCell ref="J31:K31"/>
    <mergeCell ref="L31:M31"/>
    <mergeCell ref="N31:O31"/>
    <mergeCell ref="L34:M34"/>
    <mergeCell ref="N34:O34"/>
    <mergeCell ref="D35:E35"/>
    <mergeCell ref="F35:G35"/>
    <mergeCell ref="H35:I35"/>
    <mergeCell ref="J35:K35"/>
    <mergeCell ref="L35:M35"/>
    <mergeCell ref="N35:O35"/>
    <mergeCell ref="D32:E32"/>
    <mergeCell ref="F32:G32"/>
    <mergeCell ref="H32:I32"/>
    <mergeCell ref="J32:K32"/>
    <mergeCell ref="L32:M32"/>
    <mergeCell ref="N32:O32"/>
    <mergeCell ref="D38:E38"/>
    <mergeCell ref="F38:G38"/>
    <mergeCell ref="H38:I38"/>
    <mergeCell ref="J38:K38"/>
    <mergeCell ref="L38:M38"/>
    <mergeCell ref="N38:O38"/>
    <mergeCell ref="A8:B9"/>
    <mergeCell ref="D8:E9"/>
    <mergeCell ref="D36:E36"/>
    <mergeCell ref="F36:G36"/>
    <mergeCell ref="H36:I36"/>
    <mergeCell ref="J36:K36"/>
    <mergeCell ref="L36:M36"/>
    <mergeCell ref="N36:O36"/>
    <mergeCell ref="D37:E37"/>
    <mergeCell ref="F37:G37"/>
    <mergeCell ref="H37:I37"/>
    <mergeCell ref="J37:K37"/>
    <mergeCell ref="L37:M37"/>
    <mergeCell ref="N37:O37"/>
    <mergeCell ref="D34:E34"/>
    <mergeCell ref="F34:G34"/>
    <mergeCell ref="H34:I34"/>
    <mergeCell ref="J34:K34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8"/>
  <sheetViews>
    <sheetView view="pageBreakPreview" zoomScaleSheetLayoutView="100" workbookViewId="0"/>
  </sheetViews>
  <sheetFormatPr defaultColWidth="9.125" defaultRowHeight="13.5" x14ac:dyDescent="0.15"/>
  <cols>
    <col min="1" max="2" width="3.125" style="100" customWidth="1"/>
    <col min="3" max="3" width="2.5" style="100" customWidth="1"/>
    <col min="4" max="4" width="4" style="100" customWidth="1"/>
    <col min="5" max="6" width="3.125" style="100" customWidth="1"/>
    <col min="7" max="13" width="4.375" style="100" customWidth="1"/>
    <col min="14" max="14" width="5.25" style="100" customWidth="1"/>
    <col min="15" max="28" width="4.375" style="100" customWidth="1"/>
    <col min="29" max="30" width="3" style="100" customWidth="1"/>
    <col min="31" max="16384" width="9.125" style="100"/>
  </cols>
  <sheetData>
    <row r="1" spans="1:28" ht="17.25" x14ac:dyDescent="0.2">
      <c r="A1" s="185" t="s">
        <v>92</v>
      </c>
      <c r="B1" s="102"/>
      <c r="C1" s="102"/>
      <c r="D1" s="102"/>
      <c r="E1" s="102"/>
      <c r="F1" s="102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</row>
    <row r="2" spans="1:28" x14ac:dyDescent="0.1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</row>
    <row r="3" spans="1:28" ht="17.25" x14ac:dyDescent="0.2">
      <c r="A3" s="186" t="s">
        <v>191</v>
      </c>
      <c r="B3" s="101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102"/>
      <c r="AA3" s="102"/>
      <c r="AB3" s="97" t="s">
        <v>218</v>
      </c>
    </row>
    <row r="4" spans="1:28" ht="6.75" customHeight="1" x14ac:dyDescent="0.1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</row>
    <row r="5" spans="1:28" ht="13.5" customHeight="1" x14ac:dyDescent="0.15">
      <c r="A5" s="222" t="s">
        <v>176</v>
      </c>
      <c r="B5" s="223"/>
      <c r="C5" s="500" t="s">
        <v>9</v>
      </c>
      <c r="D5" s="487"/>
      <c r="E5" s="500" t="s">
        <v>195</v>
      </c>
      <c r="F5" s="487"/>
      <c r="G5" s="525" t="s">
        <v>192</v>
      </c>
      <c r="H5" s="526"/>
      <c r="I5" s="501" t="s">
        <v>194</v>
      </c>
      <c r="J5" s="260"/>
      <c r="K5" s="527" t="s">
        <v>193</v>
      </c>
      <c r="L5" s="528"/>
      <c r="M5" s="525" t="s">
        <v>281</v>
      </c>
      <c r="N5" s="529"/>
      <c r="O5" s="525" t="s">
        <v>188</v>
      </c>
      <c r="P5" s="530"/>
      <c r="Q5" s="500" t="s">
        <v>283</v>
      </c>
      <c r="R5" s="531"/>
      <c r="S5" s="529"/>
      <c r="T5" s="490" t="s">
        <v>190</v>
      </c>
      <c r="U5" s="503"/>
      <c r="V5" s="500" t="s">
        <v>286</v>
      </c>
      <c r="W5" s="506"/>
      <c r="X5" s="500" t="s">
        <v>288</v>
      </c>
      <c r="Y5" s="506"/>
      <c r="Z5" s="525" t="s">
        <v>264</v>
      </c>
      <c r="AA5" s="532"/>
      <c r="AB5" s="532"/>
    </row>
    <row r="6" spans="1:28" ht="13.5" customHeight="1" x14ac:dyDescent="0.15">
      <c r="A6" s="224"/>
      <c r="B6" s="225"/>
      <c r="C6" s="491"/>
      <c r="D6" s="489"/>
      <c r="E6" s="491"/>
      <c r="F6" s="489"/>
      <c r="G6" s="491" t="s">
        <v>196</v>
      </c>
      <c r="H6" s="489"/>
      <c r="I6" s="502"/>
      <c r="J6" s="262"/>
      <c r="K6" s="533" t="s">
        <v>197</v>
      </c>
      <c r="L6" s="461"/>
      <c r="M6" s="534" t="s">
        <v>282</v>
      </c>
      <c r="N6" s="535"/>
      <c r="O6" s="534" t="s">
        <v>282</v>
      </c>
      <c r="P6" s="535"/>
      <c r="Q6" s="491" t="s">
        <v>284</v>
      </c>
      <c r="R6" s="536"/>
      <c r="S6" s="535"/>
      <c r="T6" s="504"/>
      <c r="U6" s="505"/>
      <c r="V6" s="491" t="s">
        <v>287</v>
      </c>
      <c r="W6" s="508"/>
      <c r="X6" s="507"/>
      <c r="Y6" s="508"/>
      <c r="Z6" s="534" t="s">
        <v>289</v>
      </c>
      <c r="AA6" s="537"/>
      <c r="AB6" s="537"/>
    </row>
    <row r="7" spans="1:28" ht="5.25" customHeight="1" x14ac:dyDescent="0.15">
      <c r="A7" s="80"/>
      <c r="B7" s="80"/>
      <c r="C7" s="9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6"/>
      <c r="AB7" s="86"/>
    </row>
    <row r="8" spans="1:28" ht="20.100000000000001" customHeight="1" x14ac:dyDescent="0.15">
      <c r="A8" s="80" t="s">
        <v>278</v>
      </c>
      <c r="B8" s="80">
        <v>22</v>
      </c>
      <c r="C8" s="521">
        <f t="shared" ref="C8" si="0">SUM(E8:AB8)</f>
        <v>324</v>
      </c>
      <c r="D8" s="440"/>
      <c r="E8" s="485">
        <v>1</v>
      </c>
      <c r="F8" s="485"/>
      <c r="G8" s="485">
        <v>89</v>
      </c>
      <c r="H8" s="485"/>
      <c r="I8" s="485">
        <v>8</v>
      </c>
      <c r="J8" s="485"/>
      <c r="K8" s="485">
        <v>1</v>
      </c>
      <c r="L8" s="485"/>
      <c r="M8" s="440">
        <v>62</v>
      </c>
      <c r="N8" s="440"/>
      <c r="O8" s="485">
        <v>33</v>
      </c>
      <c r="P8" s="485"/>
      <c r="Q8" s="485">
        <v>38</v>
      </c>
      <c r="R8" s="485"/>
      <c r="S8" s="485"/>
      <c r="T8" s="485">
        <v>26</v>
      </c>
      <c r="U8" s="485"/>
      <c r="V8" s="485">
        <v>8</v>
      </c>
      <c r="W8" s="485"/>
      <c r="X8" s="485">
        <v>7</v>
      </c>
      <c r="Y8" s="485"/>
      <c r="Z8" s="485">
        <v>51</v>
      </c>
      <c r="AA8" s="485"/>
      <c r="AB8" s="485"/>
    </row>
    <row r="9" spans="1:28" ht="20.100000000000001" customHeight="1" x14ac:dyDescent="0.15">
      <c r="A9" s="80"/>
      <c r="B9" s="80">
        <v>23</v>
      </c>
      <c r="C9" s="522">
        <v>1996</v>
      </c>
      <c r="D9" s="523"/>
      <c r="E9" s="485" t="s">
        <v>20</v>
      </c>
      <c r="F9" s="485"/>
      <c r="G9" s="485">
        <v>71</v>
      </c>
      <c r="H9" s="485"/>
      <c r="I9" s="485">
        <v>3</v>
      </c>
      <c r="J9" s="485"/>
      <c r="K9" s="485" t="s">
        <v>20</v>
      </c>
      <c r="L9" s="485"/>
      <c r="M9" s="485">
        <v>49</v>
      </c>
      <c r="N9" s="485"/>
      <c r="O9" s="485">
        <v>56</v>
      </c>
      <c r="P9" s="485"/>
      <c r="Q9" s="485">
        <v>27</v>
      </c>
      <c r="R9" s="485"/>
      <c r="S9" s="485"/>
      <c r="T9" s="485">
        <v>18</v>
      </c>
      <c r="U9" s="485"/>
      <c r="V9" s="524">
        <v>1678</v>
      </c>
      <c r="W9" s="524"/>
      <c r="X9" s="485">
        <v>7</v>
      </c>
      <c r="Y9" s="485"/>
      <c r="Z9" s="485">
        <v>87</v>
      </c>
      <c r="AA9" s="485"/>
      <c r="AB9" s="485"/>
    </row>
    <row r="10" spans="1:28" ht="20.100000000000001" customHeight="1" x14ac:dyDescent="0.15">
      <c r="A10" s="80"/>
      <c r="B10" s="80">
        <v>24</v>
      </c>
      <c r="C10" s="521">
        <f t="shared" ref="C10:C14" si="1">SUM(E10:AB10)</f>
        <v>278</v>
      </c>
      <c r="D10" s="440"/>
      <c r="E10" s="485" t="s">
        <v>20</v>
      </c>
      <c r="F10" s="485"/>
      <c r="G10" s="485">
        <v>84</v>
      </c>
      <c r="H10" s="485"/>
      <c r="I10" s="485">
        <v>3</v>
      </c>
      <c r="J10" s="485"/>
      <c r="K10" s="485" t="s">
        <v>20</v>
      </c>
      <c r="L10" s="485"/>
      <c r="M10" s="485">
        <v>46</v>
      </c>
      <c r="N10" s="485"/>
      <c r="O10" s="485">
        <v>31</v>
      </c>
      <c r="P10" s="485"/>
      <c r="Q10" s="485">
        <v>34</v>
      </c>
      <c r="R10" s="485"/>
      <c r="S10" s="485"/>
      <c r="T10" s="485">
        <v>11</v>
      </c>
      <c r="U10" s="485"/>
      <c r="V10" s="267">
        <v>8</v>
      </c>
      <c r="W10" s="267"/>
      <c r="X10" s="485">
        <v>2</v>
      </c>
      <c r="Y10" s="485"/>
      <c r="Z10" s="485">
        <v>59</v>
      </c>
      <c r="AA10" s="485"/>
      <c r="AB10" s="485"/>
    </row>
    <row r="11" spans="1:28" ht="20.100000000000001" customHeight="1" x14ac:dyDescent="0.15">
      <c r="A11" s="80"/>
      <c r="B11" s="80">
        <v>25</v>
      </c>
      <c r="C11" s="521">
        <f t="shared" si="1"/>
        <v>282</v>
      </c>
      <c r="D11" s="440"/>
      <c r="E11" s="485" t="s">
        <v>20</v>
      </c>
      <c r="F11" s="485"/>
      <c r="G11" s="485">
        <v>91</v>
      </c>
      <c r="H11" s="485"/>
      <c r="I11" s="485">
        <v>5</v>
      </c>
      <c r="J11" s="485"/>
      <c r="K11" s="485">
        <v>2</v>
      </c>
      <c r="L11" s="485"/>
      <c r="M11" s="485">
        <v>42</v>
      </c>
      <c r="N11" s="485"/>
      <c r="O11" s="485">
        <v>29</v>
      </c>
      <c r="P11" s="485"/>
      <c r="Q11" s="485">
        <v>24</v>
      </c>
      <c r="R11" s="485"/>
      <c r="S11" s="485"/>
      <c r="T11" s="485">
        <v>29</v>
      </c>
      <c r="U11" s="485"/>
      <c r="V11" s="485">
        <v>6</v>
      </c>
      <c r="W11" s="485"/>
      <c r="X11" s="485">
        <v>2</v>
      </c>
      <c r="Y11" s="485"/>
      <c r="Z11" s="485">
        <v>52</v>
      </c>
      <c r="AA11" s="485"/>
      <c r="AB11" s="485"/>
    </row>
    <row r="12" spans="1:28" ht="20.100000000000001" customHeight="1" x14ac:dyDescent="0.15">
      <c r="A12" s="80"/>
      <c r="B12" s="80">
        <v>26</v>
      </c>
      <c r="C12" s="246">
        <f t="shared" si="1"/>
        <v>290</v>
      </c>
      <c r="D12" s="220"/>
      <c r="E12" s="485" t="s">
        <v>20</v>
      </c>
      <c r="F12" s="485"/>
      <c r="G12" s="485">
        <v>91</v>
      </c>
      <c r="H12" s="485"/>
      <c r="I12" s="485">
        <v>3</v>
      </c>
      <c r="J12" s="485"/>
      <c r="K12" s="485">
        <v>1</v>
      </c>
      <c r="L12" s="485"/>
      <c r="M12" s="485">
        <v>40</v>
      </c>
      <c r="N12" s="485"/>
      <c r="O12" s="485">
        <v>35</v>
      </c>
      <c r="P12" s="485"/>
      <c r="Q12" s="485">
        <v>21</v>
      </c>
      <c r="R12" s="485"/>
      <c r="S12" s="485"/>
      <c r="T12" s="485">
        <v>27</v>
      </c>
      <c r="U12" s="485"/>
      <c r="V12" s="267">
        <v>11</v>
      </c>
      <c r="W12" s="267"/>
      <c r="X12" s="485">
        <v>4</v>
      </c>
      <c r="Y12" s="485"/>
      <c r="Z12" s="485">
        <v>57</v>
      </c>
      <c r="AA12" s="485"/>
      <c r="AB12" s="485"/>
    </row>
    <row r="13" spans="1:28" ht="20.100000000000001" customHeight="1" x14ac:dyDescent="0.15">
      <c r="A13" s="80"/>
      <c r="B13" s="80">
        <v>27</v>
      </c>
      <c r="C13" s="521">
        <f t="shared" si="1"/>
        <v>289</v>
      </c>
      <c r="D13" s="440"/>
      <c r="E13" s="485" t="s">
        <v>20</v>
      </c>
      <c r="F13" s="485"/>
      <c r="G13" s="485">
        <v>71</v>
      </c>
      <c r="H13" s="485"/>
      <c r="I13" s="485">
        <v>3</v>
      </c>
      <c r="J13" s="485"/>
      <c r="K13" s="485">
        <v>3</v>
      </c>
      <c r="L13" s="485"/>
      <c r="M13" s="485">
        <v>62</v>
      </c>
      <c r="N13" s="485"/>
      <c r="O13" s="485">
        <v>30</v>
      </c>
      <c r="P13" s="485"/>
      <c r="Q13" s="485">
        <v>26</v>
      </c>
      <c r="R13" s="485"/>
      <c r="S13" s="485"/>
      <c r="T13" s="485">
        <v>24</v>
      </c>
      <c r="U13" s="485"/>
      <c r="V13" s="485">
        <v>13</v>
      </c>
      <c r="W13" s="485"/>
      <c r="X13" s="485">
        <v>3</v>
      </c>
      <c r="Y13" s="485"/>
      <c r="Z13" s="485">
        <v>54</v>
      </c>
      <c r="AA13" s="485"/>
      <c r="AB13" s="485"/>
    </row>
    <row r="14" spans="1:28" ht="20.100000000000001" customHeight="1" x14ac:dyDescent="0.15">
      <c r="A14" s="80"/>
      <c r="B14" s="80">
        <v>28</v>
      </c>
      <c r="C14" s="521">
        <f t="shared" si="1"/>
        <v>305</v>
      </c>
      <c r="D14" s="440"/>
      <c r="E14" s="485" t="s">
        <v>20</v>
      </c>
      <c r="F14" s="485"/>
      <c r="G14" s="485">
        <v>77</v>
      </c>
      <c r="H14" s="485"/>
      <c r="I14" s="485">
        <v>2</v>
      </c>
      <c r="J14" s="485"/>
      <c r="K14" s="485" t="s">
        <v>20</v>
      </c>
      <c r="L14" s="485"/>
      <c r="M14" s="485">
        <v>62</v>
      </c>
      <c r="N14" s="485"/>
      <c r="O14" s="485">
        <v>25</v>
      </c>
      <c r="P14" s="485"/>
      <c r="Q14" s="485">
        <v>21</v>
      </c>
      <c r="R14" s="485"/>
      <c r="S14" s="485"/>
      <c r="T14" s="485">
        <v>21</v>
      </c>
      <c r="U14" s="485"/>
      <c r="V14" s="485">
        <v>13</v>
      </c>
      <c r="W14" s="485"/>
      <c r="X14" s="485">
        <v>6</v>
      </c>
      <c r="Y14" s="485"/>
      <c r="Z14" s="485">
        <v>78</v>
      </c>
      <c r="AA14" s="485"/>
      <c r="AB14" s="485"/>
    </row>
    <row r="15" spans="1:28" ht="20.100000000000001" customHeight="1" x14ac:dyDescent="0.15">
      <c r="A15" s="80"/>
      <c r="B15" s="80">
        <v>29</v>
      </c>
      <c r="C15" s="521">
        <f>SUM(E15:AA15)</f>
        <v>295</v>
      </c>
      <c r="D15" s="440"/>
      <c r="E15" s="485" t="s">
        <v>20</v>
      </c>
      <c r="F15" s="485"/>
      <c r="G15" s="485">
        <v>77</v>
      </c>
      <c r="H15" s="485"/>
      <c r="I15" s="485">
        <v>1</v>
      </c>
      <c r="J15" s="485"/>
      <c r="K15" s="485">
        <v>5</v>
      </c>
      <c r="L15" s="485"/>
      <c r="M15" s="485">
        <v>51</v>
      </c>
      <c r="N15" s="485"/>
      <c r="O15" s="485">
        <v>32</v>
      </c>
      <c r="P15" s="485"/>
      <c r="Q15" s="485">
        <v>15</v>
      </c>
      <c r="R15" s="485"/>
      <c r="S15" s="485"/>
      <c r="T15" s="485">
        <v>27</v>
      </c>
      <c r="U15" s="485"/>
      <c r="V15" s="485">
        <v>9</v>
      </c>
      <c r="W15" s="485"/>
      <c r="X15" s="485">
        <v>4</v>
      </c>
      <c r="Y15" s="485"/>
      <c r="Z15" s="485">
        <v>74</v>
      </c>
      <c r="AA15" s="485"/>
      <c r="AB15" s="485"/>
    </row>
    <row r="16" spans="1:28" ht="20.100000000000001" customHeight="1" x14ac:dyDescent="0.15">
      <c r="A16" s="80"/>
      <c r="B16" s="80">
        <v>30</v>
      </c>
      <c r="C16" s="521">
        <f>SUM(E16:AB16)</f>
        <v>324</v>
      </c>
      <c r="D16" s="440"/>
      <c r="E16" s="485" t="s">
        <v>20</v>
      </c>
      <c r="F16" s="485"/>
      <c r="G16" s="485">
        <v>87</v>
      </c>
      <c r="H16" s="485"/>
      <c r="I16" s="485">
        <v>4</v>
      </c>
      <c r="J16" s="485"/>
      <c r="K16" s="485" t="s">
        <v>20</v>
      </c>
      <c r="L16" s="485"/>
      <c r="M16" s="485">
        <v>46</v>
      </c>
      <c r="N16" s="485"/>
      <c r="O16" s="485">
        <v>32</v>
      </c>
      <c r="P16" s="485"/>
      <c r="Q16" s="485">
        <v>11</v>
      </c>
      <c r="R16" s="485"/>
      <c r="S16" s="485"/>
      <c r="T16" s="485">
        <v>28</v>
      </c>
      <c r="U16" s="485"/>
      <c r="V16" s="485">
        <v>11</v>
      </c>
      <c r="W16" s="485"/>
      <c r="X16" s="485">
        <v>4</v>
      </c>
      <c r="Y16" s="485"/>
      <c r="Z16" s="485">
        <v>101</v>
      </c>
      <c r="AA16" s="485"/>
      <c r="AB16" s="485"/>
    </row>
    <row r="17" spans="1:28" ht="20.100000000000001" customHeight="1" x14ac:dyDescent="0.15">
      <c r="A17" s="80" t="s">
        <v>313</v>
      </c>
      <c r="B17" s="97" t="s">
        <v>314</v>
      </c>
      <c r="C17" s="521">
        <v>323</v>
      </c>
      <c r="D17" s="440"/>
      <c r="E17" s="485" t="s">
        <v>20</v>
      </c>
      <c r="F17" s="485"/>
      <c r="G17" s="485">
        <v>75</v>
      </c>
      <c r="H17" s="485"/>
      <c r="I17" s="440">
        <v>2</v>
      </c>
      <c r="J17" s="440"/>
      <c r="K17" s="440">
        <v>1</v>
      </c>
      <c r="L17" s="440"/>
      <c r="M17" s="440">
        <v>53</v>
      </c>
      <c r="N17" s="440"/>
      <c r="O17" s="440">
        <v>32</v>
      </c>
      <c r="P17" s="440"/>
      <c r="Q17" s="440">
        <v>31</v>
      </c>
      <c r="R17" s="440"/>
      <c r="S17" s="440"/>
      <c r="T17" s="440">
        <v>28</v>
      </c>
      <c r="U17" s="440"/>
      <c r="V17" s="440">
        <v>9</v>
      </c>
      <c r="W17" s="440"/>
      <c r="X17" s="440">
        <v>2</v>
      </c>
      <c r="Y17" s="440"/>
      <c r="Z17" s="440">
        <f>C17-SUM(G17:Y17)</f>
        <v>90</v>
      </c>
      <c r="AA17" s="440"/>
      <c r="AB17" s="440"/>
    </row>
    <row r="18" spans="1:28" s="79" customFormat="1" ht="20.100000000000001" customHeight="1" x14ac:dyDescent="0.15">
      <c r="B18" s="80">
        <v>2</v>
      </c>
      <c r="C18" s="521">
        <v>347</v>
      </c>
      <c r="D18" s="440"/>
      <c r="E18" s="485" t="s">
        <v>20</v>
      </c>
      <c r="F18" s="485"/>
      <c r="G18" s="485">
        <v>97</v>
      </c>
      <c r="H18" s="485"/>
      <c r="I18" s="440">
        <v>1</v>
      </c>
      <c r="J18" s="440"/>
      <c r="K18" s="440">
        <v>2</v>
      </c>
      <c r="L18" s="440"/>
      <c r="M18" s="440">
        <v>53</v>
      </c>
      <c r="N18" s="440"/>
      <c r="O18" s="440">
        <v>42</v>
      </c>
      <c r="P18" s="440"/>
      <c r="Q18" s="440">
        <v>15</v>
      </c>
      <c r="R18" s="440"/>
      <c r="S18" s="440"/>
      <c r="T18" s="440">
        <v>31</v>
      </c>
      <c r="U18" s="440"/>
      <c r="V18" s="440">
        <v>7</v>
      </c>
      <c r="W18" s="440"/>
      <c r="X18" s="440">
        <v>5</v>
      </c>
      <c r="Y18" s="440"/>
      <c r="Z18" s="440">
        <f>C18-SUM(G18:Y18)</f>
        <v>94</v>
      </c>
      <c r="AA18" s="440"/>
      <c r="AB18" s="440"/>
    </row>
    <row r="19" spans="1:28" s="79" customFormat="1" ht="20.100000000000001" customHeight="1" x14ac:dyDescent="0.15">
      <c r="B19" s="80">
        <v>3</v>
      </c>
      <c r="C19" s="521">
        <v>276</v>
      </c>
      <c r="D19" s="440"/>
      <c r="E19" s="485">
        <v>1</v>
      </c>
      <c r="F19" s="485"/>
      <c r="G19" s="485">
        <v>64</v>
      </c>
      <c r="H19" s="485"/>
      <c r="I19" s="440">
        <v>4</v>
      </c>
      <c r="J19" s="440"/>
      <c r="K19" s="440">
        <v>6</v>
      </c>
      <c r="L19" s="440"/>
      <c r="M19" s="440">
        <v>50</v>
      </c>
      <c r="N19" s="440"/>
      <c r="O19" s="440">
        <v>42</v>
      </c>
      <c r="P19" s="440"/>
      <c r="Q19" s="440">
        <v>18</v>
      </c>
      <c r="R19" s="440"/>
      <c r="S19" s="440"/>
      <c r="T19" s="440">
        <v>14</v>
      </c>
      <c r="U19" s="440"/>
      <c r="V19" s="440">
        <v>10</v>
      </c>
      <c r="W19" s="440"/>
      <c r="X19" s="440">
        <v>5</v>
      </c>
      <c r="Y19" s="440"/>
      <c r="Z19" s="440">
        <f>C19-SUM(E19:Y19)</f>
        <v>62</v>
      </c>
      <c r="AA19" s="440"/>
      <c r="AB19" s="440"/>
    </row>
    <row r="20" spans="1:28" ht="5.25" customHeight="1" x14ac:dyDescent="0.15">
      <c r="A20" s="87"/>
      <c r="B20" s="87"/>
      <c r="C20" s="89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</row>
    <row r="21" spans="1:28" ht="4.5" customHeight="1" x14ac:dyDescent="0.15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</row>
    <row r="22" spans="1:28" x14ac:dyDescent="0.15">
      <c r="A22" s="80" t="s">
        <v>316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</row>
    <row r="23" spans="1:28" x14ac:dyDescent="0.15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</row>
    <row r="24" spans="1:28" ht="17.25" x14ac:dyDescent="0.2">
      <c r="A24" s="186" t="s">
        <v>137</v>
      </c>
      <c r="B24" s="187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102"/>
      <c r="AA24" s="102"/>
      <c r="AB24" s="97" t="s">
        <v>218</v>
      </c>
    </row>
    <row r="25" spans="1:28" ht="6.75" customHeight="1" x14ac:dyDescent="0.15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</row>
    <row r="26" spans="1:28" ht="90.75" customHeight="1" x14ac:dyDescent="0.15">
      <c r="A26" s="228" t="s">
        <v>13</v>
      </c>
      <c r="B26" s="239"/>
      <c r="C26" s="515" t="s">
        <v>9</v>
      </c>
      <c r="D26" s="515"/>
      <c r="E26" s="515"/>
      <c r="F26" s="516"/>
      <c r="G26" s="188" t="s">
        <v>246</v>
      </c>
      <c r="H26" s="189" t="s">
        <v>299</v>
      </c>
      <c r="I26" s="189" t="s">
        <v>300</v>
      </c>
      <c r="J26" s="517" t="s">
        <v>242</v>
      </c>
      <c r="K26" s="518"/>
      <c r="L26" s="190" t="s">
        <v>58</v>
      </c>
      <c r="M26" s="190" t="s">
        <v>208</v>
      </c>
      <c r="N26" s="191" t="s">
        <v>301</v>
      </c>
      <c r="O26" s="191" t="s">
        <v>302</v>
      </c>
      <c r="P26" s="192" t="s">
        <v>303</v>
      </c>
      <c r="Q26" s="192" t="s">
        <v>240</v>
      </c>
      <c r="R26" s="517" t="s">
        <v>276</v>
      </c>
      <c r="S26" s="518"/>
      <c r="T26" s="191" t="s">
        <v>17</v>
      </c>
      <c r="U26" s="191" t="s">
        <v>304</v>
      </c>
      <c r="V26" s="191" t="s">
        <v>305</v>
      </c>
      <c r="W26" s="191" t="s">
        <v>97</v>
      </c>
      <c r="X26" s="193" t="s">
        <v>141</v>
      </c>
      <c r="Y26" s="519" t="s">
        <v>306</v>
      </c>
      <c r="Z26" s="519"/>
      <c r="AA26" s="520" t="s">
        <v>293</v>
      </c>
      <c r="AB26" s="517"/>
    </row>
    <row r="27" spans="1:28" ht="6.75" customHeight="1" x14ac:dyDescent="0.15">
      <c r="A27" s="80"/>
      <c r="B27" s="80"/>
      <c r="C27" s="194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</row>
    <row r="28" spans="1:28" ht="20.100000000000001" customHeight="1" x14ac:dyDescent="0.15">
      <c r="A28" s="80" t="s">
        <v>278</v>
      </c>
      <c r="B28" s="80">
        <v>28</v>
      </c>
      <c r="C28" s="246">
        <f t="shared" ref="C28:C34" si="2">SUM(G28:AB28)</f>
        <v>2549</v>
      </c>
      <c r="D28" s="220"/>
      <c r="E28" s="220"/>
      <c r="F28" s="220"/>
      <c r="G28" s="110" t="s">
        <v>150</v>
      </c>
      <c r="H28" s="110" t="s">
        <v>150</v>
      </c>
      <c r="I28" s="110" t="s">
        <v>150</v>
      </c>
      <c r="J28" s="220">
        <v>144</v>
      </c>
      <c r="K28" s="220"/>
      <c r="L28" s="195">
        <v>204</v>
      </c>
      <c r="M28" s="195">
        <v>90</v>
      </c>
      <c r="N28" s="195">
        <v>118</v>
      </c>
      <c r="O28" s="195">
        <v>111</v>
      </c>
      <c r="P28" s="195">
        <v>110</v>
      </c>
      <c r="Q28" s="195">
        <v>99</v>
      </c>
      <c r="R28" s="220">
        <v>435</v>
      </c>
      <c r="S28" s="220"/>
      <c r="T28" s="195">
        <v>432</v>
      </c>
      <c r="U28" s="195">
        <v>323</v>
      </c>
      <c r="V28" s="195">
        <v>92</v>
      </c>
      <c r="W28" s="195">
        <v>201</v>
      </c>
      <c r="X28" s="110">
        <v>190</v>
      </c>
      <c r="Y28" s="220">
        <v>0</v>
      </c>
      <c r="Z28" s="220"/>
      <c r="AA28" s="220">
        <v>0</v>
      </c>
      <c r="AB28" s="220"/>
    </row>
    <row r="29" spans="1:28" ht="20.100000000000001" customHeight="1" x14ac:dyDescent="0.15">
      <c r="A29" s="80"/>
      <c r="B29" s="80">
        <v>29</v>
      </c>
      <c r="C29" s="246">
        <f t="shared" si="2"/>
        <v>2729</v>
      </c>
      <c r="D29" s="220"/>
      <c r="E29" s="220"/>
      <c r="F29" s="220"/>
      <c r="G29" s="110" t="s">
        <v>150</v>
      </c>
      <c r="H29" s="110" t="s">
        <v>150</v>
      </c>
      <c r="I29" s="110" t="s">
        <v>150</v>
      </c>
      <c r="J29" s="220">
        <v>129</v>
      </c>
      <c r="K29" s="220"/>
      <c r="L29" s="195">
        <v>215</v>
      </c>
      <c r="M29" s="195">
        <v>113</v>
      </c>
      <c r="N29" s="196">
        <v>128</v>
      </c>
      <c r="O29" s="195">
        <v>106</v>
      </c>
      <c r="P29" s="195">
        <v>100</v>
      </c>
      <c r="Q29" s="195">
        <v>99</v>
      </c>
      <c r="R29" s="220">
        <v>426</v>
      </c>
      <c r="S29" s="220"/>
      <c r="T29" s="195">
        <v>421</v>
      </c>
      <c r="U29" s="195">
        <v>339</v>
      </c>
      <c r="V29" s="195">
        <v>114</v>
      </c>
      <c r="W29" s="195">
        <v>206</v>
      </c>
      <c r="X29" s="195">
        <v>331</v>
      </c>
      <c r="Y29" s="220">
        <v>0</v>
      </c>
      <c r="Z29" s="220"/>
      <c r="AA29" s="220">
        <v>2</v>
      </c>
      <c r="AB29" s="220"/>
    </row>
    <row r="30" spans="1:28" ht="20.100000000000001" customHeight="1" x14ac:dyDescent="0.15">
      <c r="A30" s="80"/>
      <c r="B30" s="80">
        <v>30</v>
      </c>
      <c r="C30" s="246">
        <f t="shared" si="2"/>
        <v>2448</v>
      </c>
      <c r="D30" s="220"/>
      <c r="E30" s="220"/>
      <c r="F30" s="220"/>
      <c r="G30" s="110" t="s">
        <v>150</v>
      </c>
      <c r="H30" s="110">
        <v>3</v>
      </c>
      <c r="I30" s="110">
        <v>1</v>
      </c>
      <c r="J30" s="220">
        <v>114</v>
      </c>
      <c r="K30" s="220"/>
      <c r="L30" s="195">
        <v>214</v>
      </c>
      <c r="M30" s="195">
        <v>104</v>
      </c>
      <c r="N30" s="195">
        <v>131</v>
      </c>
      <c r="O30" s="195">
        <v>92</v>
      </c>
      <c r="P30" s="195">
        <v>94</v>
      </c>
      <c r="Q30" s="195">
        <v>109</v>
      </c>
      <c r="R30" s="220">
        <v>368</v>
      </c>
      <c r="S30" s="220"/>
      <c r="T30" s="195">
        <v>376</v>
      </c>
      <c r="U30" s="195">
        <v>267</v>
      </c>
      <c r="V30" s="195">
        <v>97</v>
      </c>
      <c r="W30" s="195">
        <v>190</v>
      </c>
      <c r="X30" s="195">
        <v>288</v>
      </c>
      <c r="Y30" s="220">
        <v>0</v>
      </c>
      <c r="Z30" s="220"/>
      <c r="AA30" s="220">
        <v>0</v>
      </c>
      <c r="AB30" s="220"/>
    </row>
    <row r="31" spans="1:28" ht="20.100000000000001" customHeight="1" x14ac:dyDescent="0.15">
      <c r="A31" s="80" t="s">
        <v>90</v>
      </c>
      <c r="B31" s="97" t="s">
        <v>314</v>
      </c>
      <c r="C31" s="246">
        <f t="shared" si="2"/>
        <v>2448</v>
      </c>
      <c r="D31" s="220"/>
      <c r="E31" s="220"/>
      <c r="F31" s="220"/>
      <c r="G31" s="110" t="s">
        <v>150</v>
      </c>
      <c r="H31" s="110">
        <v>0</v>
      </c>
      <c r="I31" s="110">
        <v>0</v>
      </c>
      <c r="J31" s="220">
        <v>106</v>
      </c>
      <c r="K31" s="220"/>
      <c r="L31" s="195">
        <v>203</v>
      </c>
      <c r="M31" s="195">
        <v>117</v>
      </c>
      <c r="N31" s="195">
        <v>139</v>
      </c>
      <c r="O31" s="195">
        <v>99</v>
      </c>
      <c r="P31" s="195">
        <v>99</v>
      </c>
      <c r="Q31" s="195">
        <v>106</v>
      </c>
      <c r="R31" s="220">
        <v>374</v>
      </c>
      <c r="S31" s="220"/>
      <c r="T31" s="195">
        <v>351</v>
      </c>
      <c r="U31" s="195">
        <v>282</v>
      </c>
      <c r="V31" s="195">
        <v>106</v>
      </c>
      <c r="W31" s="195">
        <v>192</v>
      </c>
      <c r="X31" s="195">
        <v>274</v>
      </c>
      <c r="Y31" s="220">
        <v>0</v>
      </c>
      <c r="Z31" s="220"/>
      <c r="AA31" s="220">
        <v>0</v>
      </c>
      <c r="AB31" s="220"/>
    </row>
    <row r="32" spans="1:28" ht="20.100000000000001" customHeight="1" x14ac:dyDescent="0.15">
      <c r="A32" s="80"/>
      <c r="B32" s="80">
        <v>2</v>
      </c>
      <c r="C32" s="246">
        <f t="shared" si="2"/>
        <v>2566</v>
      </c>
      <c r="D32" s="220"/>
      <c r="E32" s="220"/>
      <c r="F32" s="220"/>
      <c r="G32" s="110">
        <v>84</v>
      </c>
      <c r="H32" s="110">
        <v>0</v>
      </c>
      <c r="I32" s="110">
        <v>0</v>
      </c>
      <c r="J32" s="220">
        <v>106</v>
      </c>
      <c r="K32" s="220"/>
      <c r="L32" s="195">
        <v>198</v>
      </c>
      <c r="M32" s="195">
        <v>93</v>
      </c>
      <c r="N32" s="195">
        <v>92</v>
      </c>
      <c r="O32" s="195">
        <v>91</v>
      </c>
      <c r="P32" s="195">
        <v>102</v>
      </c>
      <c r="Q32" s="195">
        <v>97</v>
      </c>
      <c r="R32" s="220">
        <v>388</v>
      </c>
      <c r="S32" s="220"/>
      <c r="T32" s="195">
        <v>405</v>
      </c>
      <c r="U32" s="195">
        <v>301</v>
      </c>
      <c r="V32" s="195">
        <v>99</v>
      </c>
      <c r="W32" s="195">
        <v>206</v>
      </c>
      <c r="X32" s="195">
        <v>289</v>
      </c>
      <c r="Y32" s="220">
        <v>0</v>
      </c>
      <c r="Z32" s="220"/>
      <c r="AA32" s="220">
        <v>15</v>
      </c>
      <c r="AB32" s="220"/>
    </row>
    <row r="33" spans="1:28" ht="20.100000000000001" customHeight="1" x14ac:dyDescent="0.15">
      <c r="A33" s="80"/>
      <c r="B33" s="80">
        <v>3</v>
      </c>
      <c r="C33" s="246">
        <f t="shared" si="2"/>
        <v>2338</v>
      </c>
      <c r="D33" s="220"/>
      <c r="E33" s="220"/>
      <c r="F33" s="220"/>
      <c r="G33" s="91">
        <v>165</v>
      </c>
      <c r="H33" s="95">
        <v>0</v>
      </c>
      <c r="I33" s="95">
        <v>0</v>
      </c>
      <c r="J33" s="220">
        <v>131</v>
      </c>
      <c r="K33" s="220"/>
      <c r="L33" s="91">
        <v>136</v>
      </c>
      <c r="M33" s="91">
        <v>55</v>
      </c>
      <c r="N33" s="91">
        <v>9</v>
      </c>
      <c r="O33" s="91">
        <v>93</v>
      </c>
      <c r="P33" s="91">
        <v>93</v>
      </c>
      <c r="Q33" s="91">
        <v>108</v>
      </c>
      <c r="R33" s="220">
        <v>346</v>
      </c>
      <c r="S33" s="220"/>
      <c r="T33" s="91">
        <v>352</v>
      </c>
      <c r="U33" s="91">
        <v>251</v>
      </c>
      <c r="V33" s="91">
        <v>95</v>
      </c>
      <c r="W33" s="91">
        <v>184</v>
      </c>
      <c r="X33" s="91">
        <v>255</v>
      </c>
      <c r="Y33" s="220">
        <v>0</v>
      </c>
      <c r="Z33" s="220"/>
      <c r="AA33" s="220">
        <v>65</v>
      </c>
      <c r="AB33" s="220"/>
    </row>
    <row r="34" spans="1:28" ht="20.100000000000001" customHeight="1" x14ac:dyDescent="0.15">
      <c r="A34" s="80"/>
      <c r="B34" s="197">
        <v>4</v>
      </c>
      <c r="C34" s="246">
        <f t="shared" si="2"/>
        <v>2457</v>
      </c>
      <c r="D34" s="220"/>
      <c r="E34" s="220"/>
      <c r="F34" s="220"/>
      <c r="G34" s="198">
        <v>132</v>
      </c>
      <c r="H34" s="198">
        <v>0</v>
      </c>
      <c r="I34" s="198">
        <v>0</v>
      </c>
      <c r="J34" s="513">
        <v>91</v>
      </c>
      <c r="K34" s="513"/>
      <c r="L34" s="198">
        <v>213</v>
      </c>
      <c r="M34" s="198">
        <v>131</v>
      </c>
      <c r="N34" s="198">
        <v>191</v>
      </c>
      <c r="O34" s="198">
        <v>67</v>
      </c>
      <c r="P34" s="198">
        <v>82</v>
      </c>
      <c r="Q34" s="198">
        <v>107</v>
      </c>
      <c r="R34" s="514">
        <v>284</v>
      </c>
      <c r="S34" s="514"/>
      <c r="T34" s="198">
        <v>282</v>
      </c>
      <c r="U34" s="198">
        <v>206</v>
      </c>
      <c r="V34" s="198">
        <v>88</v>
      </c>
      <c r="W34" s="198">
        <v>175</v>
      </c>
      <c r="X34" s="198">
        <v>213</v>
      </c>
      <c r="Y34" s="514">
        <v>0</v>
      </c>
      <c r="Z34" s="514"/>
      <c r="AA34" s="514">
        <v>195</v>
      </c>
      <c r="AB34" s="514"/>
    </row>
    <row r="35" spans="1:28" ht="5.25" customHeight="1" x14ac:dyDescent="0.15">
      <c r="A35" s="87"/>
      <c r="B35" s="87"/>
      <c r="C35" s="140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</row>
    <row r="36" spans="1:28" ht="6" customHeight="1" x14ac:dyDescent="0.15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</row>
    <row r="37" spans="1:28" x14ac:dyDescent="0.15">
      <c r="A37" s="80" t="s">
        <v>280</v>
      </c>
      <c r="B37" s="80"/>
      <c r="C37" s="80"/>
      <c r="D37" s="80"/>
      <c r="E37" s="80"/>
      <c r="F37" s="80"/>
      <c r="G37" s="80"/>
      <c r="H37" s="80"/>
      <c r="I37" s="80"/>
      <c r="J37" s="80" t="s">
        <v>200</v>
      </c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</row>
    <row r="38" spans="1:28" x14ac:dyDescent="0.15">
      <c r="A38" s="80"/>
      <c r="B38" s="80"/>
      <c r="C38" s="80"/>
      <c r="D38" s="80"/>
      <c r="E38" s="80"/>
      <c r="F38" s="80"/>
      <c r="G38" s="80"/>
      <c r="H38" s="80"/>
      <c r="I38" s="80"/>
      <c r="J38" s="80" t="s">
        <v>309</v>
      </c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</row>
    <row r="39" spans="1:28" ht="9.75" customHeight="1" x14ac:dyDescent="0.15">
      <c r="A39" s="80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</row>
    <row r="40" spans="1:28" ht="17.25" x14ac:dyDescent="0.2">
      <c r="A40" s="186" t="s">
        <v>201</v>
      </c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102"/>
      <c r="AA40" s="102"/>
      <c r="AB40" s="97" t="s">
        <v>218</v>
      </c>
    </row>
    <row r="41" spans="1:28" ht="7.5" customHeight="1" x14ac:dyDescent="0.15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</row>
    <row r="42" spans="1:28" x14ac:dyDescent="0.15">
      <c r="A42" s="509" t="s">
        <v>176</v>
      </c>
      <c r="B42" s="510"/>
      <c r="C42" s="249" t="s">
        <v>203</v>
      </c>
      <c r="D42" s="251"/>
      <c r="E42" s="249" t="s">
        <v>204</v>
      </c>
      <c r="F42" s="250"/>
      <c r="G42" s="251"/>
      <c r="H42" s="495" t="s">
        <v>206</v>
      </c>
      <c r="I42" s="495" t="s">
        <v>207</v>
      </c>
      <c r="J42" s="495" t="s">
        <v>152</v>
      </c>
      <c r="K42" s="495" t="s">
        <v>210</v>
      </c>
      <c r="L42" s="495" t="s">
        <v>89</v>
      </c>
      <c r="M42" s="495" t="s">
        <v>209</v>
      </c>
      <c r="N42" s="495" t="s">
        <v>211</v>
      </c>
      <c r="O42" s="495" t="s">
        <v>290</v>
      </c>
      <c r="P42" s="495" t="s">
        <v>291</v>
      </c>
      <c r="Q42" s="495" t="s">
        <v>143</v>
      </c>
      <c r="R42" s="495" t="s">
        <v>159</v>
      </c>
      <c r="S42" s="495" t="s">
        <v>214</v>
      </c>
      <c r="T42" s="495" t="s">
        <v>212</v>
      </c>
      <c r="U42" s="495" t="s">
        <v>213</v>
      </c>
      <c r="V42" s="495" t="s">
        <v>292</v>
      </c>
      <c r="W42" s="495" t="s">
        <v>202</v>
      </c>
      <c r="X42" s="495" t="s">
        <v>205</v>
      </c>
      <c r="Y42" s="497" t="s">
        <v>294</v>
      </c>
      <c r="Z42" s="497" t="s">
        <v>215</v>
      </c>
      <c r="AA42" s="497" t="s">
        <v>216</v>
      </c>
      <c r="AB42" s="495" t="s">
        <v>295</v>
      </c>
    </row>
    <row r="43" spans="1:28" ht="102" customHeight="1" x14ac:dyDescent="0.15">
      <c r="A43" s="511"/>
      <c r="B43" s="512"/>
      <c r="C43" s="199" t="s">
        <v>199</v>
      </c>
      <c r="D43" s="200" t="s">
        <v>219</v>
      </c>
      <c r="E43" s="199" t="s">
        <v>220</v>
      </c>
      <c r="F43" s="199" t="s">
        <v>221</v>
      </c>
      <c r="G43" s="199" t="s">
        <v>219</v>
      </c>
      <c r="H43" s="496"/>
      <c r="I43" s="496"/>
      <c r="J43" s="496"/>
      <c r="K43" s="496"/>
      <c r="L43" s="496"/>
      <c r="M43" s="496"/>
      <c r="N43" s="496"/>
      <c r="O43" s="496"/>
      <c r="P43" s="496"/>
      <c r="Q43" s="496"/>
      <c r="R43" s="496"/>
      <c r="S43" s="496"/>
      <c r="T43" s="496"/>
      <c r="U43" s="496"/>
      <c r="V43" s="496"/>
      <c r="W43" s="496"/>
      <c r="X43" s="496"/>
      <c r="Y43" s="498"/>
      <c r="Z43" s="498"/>
      <c r="AA43" s="498"/>
      <c r="AB43" s="496"/>
    </row>
    <row r="44" spans="1:28" ht="6" customHeight="1" x14ac:dyDescent="0.15">
      <c r="A44" s="80"/>
      <c r="B44" s="80"/>
      <c r="C44" s="194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</row>
    <row r="45" spans="1:28" ht="20.100000000000001" customHeight="1" x14ac:dyDescent="0.15">
      <c r="A45" s="81" t="s">
        <v>326</v>
      </c>
      <c r="B45" s="81">
        <v>27</v>
      </c>
      <c r="C45" s="78">
        <v>1</v>
      </c>
      <c r="D45" s="81">
        <f>41+60+93</f>
        <v>194</v>
      </c>
      <c r="E45" s="81">
        <v>6</v>
      </c>
      <c r="F45" s="81">
        <v>7</v>
      </c>
      <c r="G45" s="81">
        <v>41</v>
      </c>
      <c r="H45" s="93">
        <v>11.4</v>
      </c>
      <c r="I45" s="93" t="s">
        <v>20</v>
      </c>
      <c r="J45" s="93">
        <v>2</v>
      </c>
      <c r="K45" s="93" t="s">
        <v>20</v>
      </c>
      <c r="L45" s="93">
        <v>34</v>
      </c>
      <c r="M45" s="93">
        <v>5</v>
      </c>
      <c r="N45" s="93">
        <v>4.4000000000000004</v>
      </c>
      <c r="O45" s="83">
        <v>2</v>
      </c>
      <c r="P45" s="83">
        <v>1</v>
      </c>
      <c r="Q45" s="83">
        <v>1</v>
      </c>
      <c r="R45" s="93" t="s">
        <v>20</v>
      </c>
      <c r="S45" s="93" t="s">
        <v>20</v>
      </c>
      <c r="T45" s="83">
        <v>2</v>
      </c>
      <c r="U45" s="93" t="s">
        <v>20</v>
      </c>
      <c r="V45" s="93">
        <v>3.8</v>
      </c>
      <c r="W45" s="93" t="s">
        <v>20</v>
      </c>
      <c r="X45" s="83">
        <v>1</v>
      </c>
      <c r="Y45" s="93" t="s">
        <v>20</v>
      </c>
      <c r="Z45" s="93" t="s">
        <v>20</v>
      </c>
      <c r="AA45" s="93">
        <v>12.2</v>
      </c>
      <c r="AB45" s="83">
        <v>7</v>
      </c>
    </row>
    <row r="46" spans="1:28" ht="20.100000000000001" customHeight="1" x14ac:dyDescent="0.15">
      <c r="A46" s="81"/>
      <c r="B46" s="81">
        <v>28</v>
      </c>
      <c r="C46" s="78">
        <v>1</v>
      </c>
      <c r="D46" s="81">
        <f>41+60+93</f>
        <v>194</v>
      </c>
      <c r="E46" s="81">
        <v>6</v>
      </c>
      <c r="F46" s="81">
        <v>7</v>
      </c>
      <c r="G46" s="81">
        <v>41</v>
      </c>
      <c r="H46" s="93">
        <v>11.5</v>
      </c>
      <c r="I46" s="82" t="s">
        <v>20</v>
      </c>
      <c r="J46" s="93">
        <v>2</v>
      </c>
      <c r="K46" s="82" t="s">
        <v>20</v>
      </c>
      <c r="L46" s="93">
        <v>38</v>
      </c>
      <c r="M46" s="93">
        <v>3</v>
      </c>
      <c r="N46" s="93">
        <v>4.4000000000000004</v>
      </c>
      <c r="O46" s="83">
        <v>2</v>
      </c>
      <c r="P46" s="83">
        <v>1</v>
      </c>
      <c r="Q46" s="83">
        <v>1</v>
      </c>
      <c r="R46" s="93" t="s">
        <v>20</v>
      </c>
      <c r="S46" s="93" t="s">
        <v>20</v>
      </c>
      <c r="T46" s="83">
        <v>2</v>
      </c>
      <c r="U46" s="93" t="s">
        <v>20</v>
      </c>
      <c r="V46" s="93">
        <v>3.8</v>
      </c>
      <c r="W46" s="93" t="s">
        <v>20</v>
      </c>
      <c r="X46" s="83">
        <v>1</v>
      </c>
      <c r="Y46" s="93" t="s">
        <v>20</v>
      </c>
      <c r="Z46" s="93" t="s">
        <v>20</v>
      </c>
      <c r="AA46" s="93">
        <v>12.2</v>
      </c>
      <c r="AB46" s="83">
        <v>7</v>
      </c>
    </row>
    <row r="47" spans="1:28" ht="20.100000000000001" customHeight="1" x14ac:dyDescent="0.15">
      <c r="A47" s="81"/>
      <c r="B47" s="81">
        <v>29</v>
      </c>
      <c r="C47" s="78">
        <v>1</v>
      </c>
      <c r="D47" s="81">
        <f>41+60+93</f>
        <v>194</v>
      </c>
      <c r="E47" s="81">
        <v>6</v>
      </c>
      <c r="F47" s="81">
        <v>7</v>
      </c>
      <c r="G47" s="81">
        <v>19</v>
      </c>
      <c r="H47" s="83">
        <v>15</v>
      </c>
      <c r="I47" s="82" t="s">
        <v>20</v>
      </c>
      <c r="J47" s="93">
        <v>4</v>
      </c>
      <c r="K47" s="82" t="s">
        <v>20</v>
      </c>
      <c r="L47" s="93">
        <v>68</v>
      </c>
      <c r="M47" s="93">
        <v>20</v>
      </c>
      <c r="N47" s="93">
        <v>28.1</v>
      </c>
      <c r="O47" s="83">
        <v>2</v>
      </c>
      <c r="P47" s="83">
        <v>2</v>
      </c>
      <c r="Q47" s="83">
        <v>1</v>
      </c>
      <c r="R47" s="93" t="s">
        <v>20</v>
      </c>
      <c r="S47" s="93" t="s">
        <v>20</v>
      </c>
      <c r="T47" s="83">
        <v>2.1</v>
      </c>
      <c r="U47" s="93" t="s">
        <v>20</v>
      </c>
      <c r="V47" s="93">
        <v>3.7</v>
      </c>
      <c r="W47" s="93" t="s">
        <v>20</v>
      </c>
      <c r="X47" s="83">
        <v>2</v>
      </c>
      <c r="Y47" s="93" t="s">
        <v>20</v>
      </c>
      <c r="Z47" s="93" t="s">
        <v>20</v>
      </c>
      <c r="AA47" s="83">
        <v>16</v>
      </c>
      <c r="AB47" s="83">
        <v>15.8</v>
      </c>
    </row>
    <row r="48" spans="1:28" ht="20.100000000000001" customHeight="1" x14ac:dyDescent="0.15">
      <c r="A48" s="81"/>
      <c r="B48" s="81">
        <v>30</v>
      </c>
      <c r="C48" s="78">
        <v>2</v>
      </c>
      <c r="D48" s="81">
        <v>213</v>
      </c>
      <c r="E48" s="81">
        <v>6</v>
      </c>
      <c r="F48" s="81">
        <v>7</v>
      </c>
      <c r="G48" s="81">
        <v>19</v>
      </c>
      <c r="H48" s="93">
        <v>16.3</v>
      </c>
      <c r="I48" s="82" t="s">
        <v>20</v>
      </c>
      <c r="J48" s="93">
        <v>4</v>
      </c>
      <c r="K48" s="82" t="s">
        <v>20</v>
      </c>
      <c r="L48" s="93">
        <v>63</v>
      </c>
      <c r="M48" s="93">
        <v>16</v>
      </c>
      <c r="N48" s="93">
        <v>26.3</v>
      </c>
      <c r="O48" s="83">
        <v>2</v>
      </c>
      <c r="P48" s="83">
        <v>2</v>
      </c>
      <c r="Q48" s="83">
        <v>1</v>
      </c>
      <c r="R48" s="93" t="s">
        <v>20</v>
      </c>
      <c r="S48" s="93" t="s">
        <v>20</v>
      </c>
      <c r="T48" s="83">
        <v>2.1</v>
      </c>
      <c r="U48" s="93" t="s">
        <v>20</v>
      </c>
      <c r="V48" s="93">
        <v>3.7</v>
      </c>
      <c r="W48" s="93" t="s">
        <v>20</v>
      </c>
      <c r="X48" s="83">
        <v>2</v>
      </c>
      <c r="Y48" s="93" t="s">
        <v>20</v>
      </c>
      <c r="Z48" s="93" t="s">
        <v>20</v>
      </c>
      <c r="AA48" s="93">
        <v>18.100000000000001</v>
      </c>
      <c r="AB48" s="83">
        <v>11</v>
      </c>
    </row>
    <row r="49" spans="1:28" ht="20.100000000000001" customHeight="1" x14ac:dyDescent="0.15">
      <c r="B49" s="93">
        <v>31</v>
      </c>
      <c r="C49" s="78">
        <v>2</v>
      </c>
      <c r="D49" s="81">
        <v>213</v>
      </c>
      <c r="E49" s="81">
        <v>6</v>
      </c>
      <c r="F49" s="81">
        <v>7</v>
      </c>
      <c r="G49" s="81">
        <v>19</v>
      </c>
      <c r="H49" s="93">
        <v>14.8</v>
      </c>
      <c r="I49" s="82" t="s">
        <v>20</v>
      </c>
      <c r="J49" s="93">
        <v>4</v>
      </c>
      <c r="K49" s="82" t="s">
        <v>20</v>
      </c>
      <c r="L49" s="93">
        <v>56</v>
      </c>
      <c r="M49" s="93">
        <v>18</v>
      </c>
      <c r="N49" s="93">
        <v>25.3</v>
      </c>
      <c r="O49" s="83">
        <v>3</v>
      </c>
      <c r="P49" s="83">
        <v>1</v>
      </c>
      <c r="Q49" s="83">
        <v>1</v>
      </c>
      <c r="R49" s="93" t="s">
        <v>20</v>
      </c>
      <c r="S49" s="93" t="s">
        <v>20</v>
      </c>
      <c r="T49" s="83">
        <v>2.1</v>
      </c>
      <c r="U49" s="93" t="s">
        <v>20</v>
      </c>
      <c r="V49" s="83">
        <v>3</v>
      </c>
      <c r="W49" s="93" t="s">
        <v>20</v>
      </c>
      <c r="X49" s="83">
        <v>3</v>
      </c>
      <c r="Y49" s="93" t="s">
        <v>20</v>
      </c>
      <c r="Z49" s="93" t="s">
        <v>20</v>
      </c>
      <c r="AA49" s="83">
        <v>18</v>
      </c>
      <c r="AB49" s="83">
        <v>15</v>
      </c>
    </row>
    <row r="50" spans="1:28" ht="20.100000000000001" customHeight="1" x14ac:dyDescent="0.15">
      <c r="A50" s="81" t="s">
        <v>90</v>
      </c>
      <c r="B50" s="81">
        <v>2</v>
      </c>
      <c r="C50" s="78">
        <v>2</v>
      </c>
      <c r="D50" s="81">
        <v>213</v>
      </c>
      <c r="E50" s="81">
        <v>6</v>
      </c>
      <c r="F50" s="81">
        <v>7</v>
      </c>
      <c r="G50" s="81">
        <v>19</v>
      </c>
      <c r="H50" s="93">
        <v>14.3</v>
      </c>
      <c r="I50" s="82" t="s">
        <v>20</v>
      </c>
      <c r="J50" s="93">
        <v>4</v>
      </c>
      <c r="K50" s="82" t="s">
        <v>20</v>
      </c>
      <c r="L50" s="93">
        <v>55</v>
      </c>
      <c r="M50" s="93">
        <v>21</v>
      </c>
      <c r="N50" s="83">
        <v>28</v>
      </c>
      <c r="O50" s="83">
        <v>3</v>
      </c>
      <c r="P50" s="83">
        <v>2</v>
      </c>
      <c r="Q50" s="83">
        <v>1</v>
      </c>
      <c r="R50" s="93" t="s">
        <v>20</v>
      </c>
      <c r="S50" s="93" t="s">
        <v>20</v>
      </c>
      <c r="T50" s="83">
        <v>2.1</v>
      </c>
      <c r="U50" s="93" t="s">
        <v>20</v>
      </c>
      <c r="V50" s="83">
        <v>3</v>
      </c>
      <c r="W50" s="93" t="s">
        <v>20</v>
      </c>
      <c r="X50" s="83">
        <v>3</v>
      </c>
      <c r="Y50" s="93" t="s">
        <v>20</v>
      </c>
      <c r="Z50" s="93" t="s">
        <v>20</v>
      </c>
      <c r="AA50" s="83">
        <v>16</v>
      </c>
      <c r="AB50" s="83">
        <v>15</v>
      </c>
    </row>
    <row r="51" spans="1:28" s="79" customFormat="1" ht="20.100000000000001" customHeight="1" x14ac:dyDescent="0.15">
      <c r="A51" s="81"/>
      <c r="B51" s="81">
        <v>3</v>
      </c>
      <c r="C51" s="78">
        <v>2</v>
      </c>
      <c r="D51" s="81">
        <v>213</v>
      </c>
      <c r="E51" s="81">
        <v>6</v>
      </c>
      <c r="F51" s="81">
        <v>7</v>
      </c>
      <c r="G51" s="81">
        <v>19</v>
      </c>
      <c r="H51" s="93">
        <v>16.25</v>
      </c>
      <c r="I51" s="82" t="s">
        <v>20</v>
      </c>
      <c r="J51" s="93">
        <v>4</v>
      </c>
      <c r="K51" s="82" t="s">
        <v>20</v>
      </c>
      <c r="L51" s="93">
        <v>61</v>
      </c>
      <c r="M51" s="93">
        <v>19</v>
      </c>
      <c r="N51" s="93">
        <v>26.54</v>
      </c>
      <c r="O51" s="83">
        <v>3</v>
      </c>
      <c r="P51" s="83">
        <v>2</v>
      </c>
      <c r="Q51" s="83">
        <v>1</v>
      </c>
      <c r="R51" s="93" t="s">
        <v>20</v>
      </c>
      <c r="S51" s="93" t="s">
        <v>20</v>
      </c>
      <c r="T51" s="83">
        <v>2.1</v>
      </c>
      <c r="U51" s="93" t="s">
        <v>20</v>
      </c>
      <c r="V51" s="93">
        <v>3.5</v>
      </c>
      <c r="W51" s="93" t="s">
        <v>20</v>
      </c>
      <c r="X51" s="83">
        <v>3</v>
      </c>
      <c r="Y51" s="93" t="s">
        <v>20</v>
      </c>
      <c r="Z51" s="83">
        <v>5</v>
      </c>
      <c r="AA51" s="83">
        <v>15</v>
      </c>
      <c r="AB51" s="83">
        <v>14</v>
      </c>
    </row>
    <row r="52" spans="1:28" s="79" customFormat="1" ht="20.100000000000001" customHeight="1" x14ac:dyDescent="0.15">
      <c r="A52" s="81"/>
      <c r="B52" s="81">
        <v>4</v>
      </c>
      <c r="C52" s="78">
        <v>2</v>
      </c>
      <c r="D52" s="81">
        <v>213</v>
      </c>
      <c r="E52" s="81">
        <v>6</v>
      </c>
      <c r="F52" s="81">
        <v>7</v>
      </c>
      <c r="G52" s="81">
        <v>19</v>
      </c>
      <c r="H52" s="93">
        <v>13.8</v>
      </c>
      <c r="I52" s="82" t="s">
        <v>328</v>
      </c>
      <c r="J52" s="93">
        <v>3</v>
      </c>
      <c r="K52" s="82" t="s">
        <v>328</v>
      </c>
      <c r="L52" s="93">
        <v>59</v>
      </c>
      <c r="M52" s="93">
        <v>18</v>
      </c>
      <c r="N52" s="201">
        <v>27.72</v>
      </c>
      <c r="O52" s="201">
        <v>3</v>
      </c>
      <c r="P52" s="201">
        <v>2</v>
      </c>
      <c r="Q52" s="201">
        <v>1</v>
      </c>
      <c r="R52" s="93" t="s">
        <v>329</v>
      </c>
      <c r="S52" s="93" t="s">
        <v>329</v>
      </c>
      <c r="T52" s="201">
        <v>2.1</v>
      </c>
      <c r="U52" s="93" t="s">
        <v>328</v>
      </c>
      <c r="V52" s="201">
        <v>3</v>
      </c>
      <c r="W52" s="93" t="s">
        <v>327</v>
      </c>
      <c r="X52" s="201">
        <v>3</v>
      </c>
      <c r="Y52" s="93" t="s">
        <v>327</v>
      </c>
      <c r="Z52" s="93" t="s">
        <v>327</v>
      </c>
      <c r="AA52" s="201">
        <v>13</v>
      </c>
      <c r="AB52" s="201">
        <v>21</v>
      </c>
    </row>
    <row r="53" spans="1:28" ht="4.5" customHeight="1" x14ac:dyDescent="0.15">
      <c r="A53" s="111"/>
      <c r="B53" s="111"/>
      <c r="C53" s="113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</row>
    <row r="54" spans="1:28" ht="6.75" customHeight="1" x14ac:dyDescent="0.15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</row>
    <row r="55" spans="1:28" x14ac:dyDescent="0.15">
      <c r="A55" s="80" t="s">
        <v>198</v>
      </c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</row>
    <row r="56" spans="1:28" x14ac:dyDescent="0.15">
      <c r="A56" s="499" t="s">
        <v>330</v>
      </c>
      <c r="B56" s="499"/>
      <c r="C56" s="499"/>
      <c r="D56" s="499"/>
      <c r="E56" s="499"/>
      <c r="F56" s="499"/>
      <c r="G56" s="499"/>
      <c r="H56" s="499"/>
      <c r="I56" s="499"/>
      <c r="J56" s="499"/>
      <c r="K56" s="499"/>
      <c r="L56" s="499"/>
      <c r="M56" s="499"/>
      <c r="N56" s="499"/>
      <c r="O56" s="499"/>
      <c r="P56" s="499"/>
      <c r="Q56" s="499"/>
      <c r="R56" s="499"/>
      <c r="S56" s="499"/>
      <c r="T56" s="499"/>
      <c r="U56" s="499"/>
      <c r="V56" s="499"/>
      <c r="W56" s="499"/>
      <c r="X56" s="499"/>
      <c r="Y56" s="499"/>
      <c r="Z56" s="499"/>
      <c r="AA56" s="499"/>
      <c r="AB56" s="499"/>
    </row>
    <row r="57" spans="1:28" x14ac:dyDescent="0.15">
      <c r="A57" s="80" t="s">
        <v>331</v>
      </c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</row>
    <row r="58" spans="1:28" x14ac:dyDescent="0.15">
      <c r="A58" s="80" t="s">
        <v>307</v>
      </c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</row>
  </sheetData>
  <mergeCells count="230">
    <mergeCell ref="G5:H5"/>
    <mergeCell ref="K5:L5"/>
    <mergeCell ref="M5:N5"/>
    <mergeCell ref="O5:P5"/>
    <mergeCell ref="Q5:S5"/>
    <mergeCell ref="V5:W5"/>
    <mergeCell ref="Z5:AB5"/>
    <mergeCell ref="G6:H6"/>
    <mergeCell ref="K6:L6"/>
    <mergeCell ref="M6:N6"/>
    <mergeCell ref="O6:P6"/>
    <mergeCell ref="Q6:S6"/>
    <mergeCell ref="V6:W6"/>
    <mergeCell ref="Z6:AB6"/>
    <mergeCell ref="V8:W8"/>
    <mergeCell ref="X8:Y8"/>
    <mergeCell ref="Z8:AB8"/>
    <mergeCell ref="C9:D9"/>
    <mergeCell ref="E9:F9"/>
    <mergeCell ref="G9:H9"/>
    <mergeCell ref="I9:J9"/>
    <mergeCell ref="K9:L9"/>
    <mergeCell ref="M9:N9"/>
    <mergeCell ref="O9:P9"/>
    <mergeCell ref="Q9:S9"/>
    <mergeCell ref="T9:U9"/>
    <mergeCell ref="V9:W9"/>
    <mergeCell ref="X9:Y9"/>
    <mergeCell ref="Z9:AB9"/>
    <mergeCell ref="C8:D8"/>
    <mergeCell ref="E8:F8"/>
    <mergeCell ref="G8:H8"/>
    <mergeCell ref="I8:J8"/>
    <mergeCell ref="K8:L8"/>
    <mergeCell ref="M8:N8"/>
    <mergeCell ref="O8:P8"/>
    <mergeCell ref="Q8:S8"/>
    <mergeCell ref="T8:U8"/>
    <mergeCell ref="V10:W10"/>
    <mergeCell ref="X10:Y10"/>
    <mergeCell ref="Z10:AB10"/>
    <mergeCell ref="C11:D11"/>
    <mergeCell ref="E11:F11"/>
    <mergeCell ref="G11:H11"/>
    <mergeCell ref="I11:J11"/>
    <mergeCell ref="K11:L11"/>
    <mergeCell ref="M11:N11"/>
    <mergeCell ref="O11:P11"/>
    <mergeCell ref="Q11:S11"/>
    <mergeCell ref="T11:U11"/>
    <mergeCell ref="V11:W11"/>
    <mergeCell ref="X11:Y11"/>
    <mergeCell ref="Z11:AB11"/>
    <mergeCell ref="C10:D10"/>
    <mergeCell ref="E10:F10"/>
    <mergeCell ref="G10:H10"/>
    <mergeCell ref="I10:J10"/>
    <mergeCell ref="K10:L10"/>
    <mergeCell ref="M10:N10"/>
    <mergeCell ref="O10:P10"/>
    <mergeCell ref="Q10:S10"/>
    <mergeCell ref="T10:U10"/>
    <mergeCell ref="V12:W12"/>
    <mergeCell ref="X12:Y12"/>
    <mergeCell ref="Z12:AB12"/>
    <mergeCell ref="C13:D13"/>
    <mergeCell ref="E13:F13"/>
    <mergeCell ref="G13:H13"/>
    <mergeCell ref="I13:J13"/>
    <mergeCell ref="K13:L13"/>
    <mergeCell ref="M13:N13"/>
    <mergeCell ref="O13:P13"/>
    <mergeCell ref="Q13:S13"/>
    <mergeCell ref="T13:U13"/>
    <mergeCell ref="V13:W13"/>
    <mergeCell ref="X13:Y13"/>
    <mergeCell ref="Z13:AB13"/>
    <mergeCell ref="C12:D12"/>
    <mergeCell ref="E12:F12"/>
    <mergeCell ref="G12:H12"/>
    <mergeCell ref="I12:J12"/>
    <mergeCell ref="K12:L12"/>
    <mergeCell ref="M12:N12"/>
    <mergeCell ref="O12:P12"/>
    <mergeCell ref="Q12:S12"/>
    <mergeCell ref="T12:U12"/>
    <mergeCell ref="V14:W14"/>
    <mergeCell ref="X14:Y14"/>
    <mergeCell ref="Z14:AB14"/>
    <mergeCell ref="C15:D15"/>
    <mergeCell ref="E15:F15"/>
    <mergeCell ref="G15:H15"/>
    <mergeCell ref="I15:J15"/>
    <mergeCell ref="K15:L15"/>
    <mergeCell ref="M15:N15"/>
    <mergeCell ref="O15:P15"/>
    <mergeCell ref="Q15:S15"/>
    <mergeCell ref="T15:U15"/>
    <mergeCell ref="V15:W15"/>
    <mergeCell ref="X15:Y15"/>
    <mergeCell ref="Z15:AB15"/>
    <mergeCell ref="C14:D14"/>
    <mergeCell ref="E14:F14"/>
    <mergeCell ref="G14:H14"/>
    <mergeCell ref="I14:J14"/>
    <mergeCell ref="K14:L14"/>
    <mergeCell ref="M14:N14"/>
    <mergeCell ref="O14:P14"/>
    <mergeCell ref="Q14:S14"/>
    <mergeCell ref="T14:U14"/>
    <mergeCell ref="V16:W16"/>
    <mergeCell ref="X16:Y16"/>
    <mergeCell ref="Z16:AB16"/>
    <mergeCell ref="C17:D17"/>
    <mergeCell ref="E17:F17"/>
    <mergeCell ref="G17:H17"/>
    <mergeCell ref="I17:J17"/>
    <mergeCell ref="K17:L17"/>
    <mergeCell ref="M17:N17"/>
    <mergeCell ref="O17:P17"/>
    <mergeCell ref="Q17:S17"/>
    <mergeCell ref="T17:U17"/>
    <mergeCell ref="V17:W17"/>
    <mergeCell ref="X17:Y17"/>
    <mergeCell ref="Z17:AB17"/>
    <mergeCell ref="C16:D16"/>
    <mergeCell ref="E16:F16"/>
    <mergeCell ref="G16:H16"/>
    <mergeCell ref="I16:J16"/>
    <mergeCell ref="K16:L16"/>
    <mergeCell ref="M16:N16"/>
    <mergeCell ref="O16:P16"/>
    <mergeCell ref="Q16:S16"/>
    <mergeCell ref="T16:U16"/>
    <mergeCell ref="V18:W18"/>
    <mergeCell ref="X18:Y18"/>
    <mergeCell ref="Z18:AB18"/>
    <mergeCell ref="C19:D19"/>
    <mergeCell ref="E19:F19"/>
    <mergeCell ref="G19:H19"/>
    <mergeCell ref="I19:J19"/>
    <mergeCell ref="K19:L19"/>
    <mergeCell ref="M19:N19"/>
    <mergeCell ref="O19:P19"/>
    <mergeCell ref="Q19:S19"/>
    <mergeCell ref="T19:U19"/>
    <mergeCell ref="V19:W19"/>
    <mergeCell ref="X19:Y19"/>
    <mergeCell ref="Z19:AB19"/>
    <mergeCell ref="C18:D18"/>
    <mergeCell ref="E18:F18"/>
    <mergeCell ref="G18:H18"/>
    <mergeCell ref="I18:J18"/>
    <mergeCell ref="K18:L18"/>
    <mergeCell ref="M18:N18"/>
    <mergeCell ref="O18:P18"/>
    <mergeCell ref="Q18:S18"/>
    <mergeCell ref="T18:U18"/>
    <mergeCell ref="A26:B26"/>
    <mergeCell ref="C26:F26"/>
    <mergeCell ref="J26:K26"/>
    <mergeCell ref="R26:S26"/>
    <mergeCell ref="Y26:Z26"/>
    <mergeCell ref="AA26:AB26"/>
    <mergeCell ref="C28:F28"/>
    <mergeCell ref="J28:K28"/>
    <mergeCell ref="R28:S28"/>
    <mergeCell ref="Y28:Z28"/>
    <mergeCell ref="AA28:AB28"/>
    <mergeCell ref="C29:F29"/>
    <mergeCell ref="J29:K29"/>
    <mergeCell ref="R29:S29"/>
    <mergeCell ref="Y29:Z29"/>
    <mergeCell ref="AA29:AB29"/>
    <mergeCell ref="C30:F30"/>
    <mergeCell ref="J30:K30"/>
    <mergeCell ref="R30:S30"/>
    <mergeCell ref="Y30:Z30"/>
    <mergeCell ref="AA30:AB30"/>
    <mergeCell ref="R33:S33"/>
    <mergeCell ref="Y33:Z33"/>
    <mergeCell ref="AA33:AB33"/>
    <mergeCell ref="C34:F34"/>
    <mergeCell ref="J34:K34"/>
    <mergeCell ref="R34:S34"/>
    <mergeCell ref="Y34:Z34"/>
    <mergeCell ref="AA34:AB34"/>
    <mergeCell ref="C31:F31"/>
    <mergeCell ref="J31:K31"/>
    <mergeCell ref="R31:S31"/>
    <mergeCell ref="Y31:Z31"/>
    <mergeCell ref="AA31:AB31"/>
    <mergeCell ref="C32:F32"/>
    <mergeCell ref="J32:K32"/>
    <mergeCell ref="R32:S32"/>
    <mergeCell ref="Y32:Z32"/>
    <mergeCell ref="AA32:AB32"/>
    <mergeCell ref="A56:AB56"/>
    <mergeCell ref="A5:B6"/>
    <mergeCell ref="C5:D6"/>
    <mergeCell ref="E5:F6"/>
    <mergeCell ref="I5:J6"/>
    <mergeCell ref="T5:U6"/>
    <mergeCell ref="X5:Y6"/>
    <mergeCell ref="A42:B43"/>
    <mergeCell ref="H42:H43"/>
    <mergeCell ref="I42:I43"/>
    <mergeCell ref="J42:J43"/>
    <mergeCell ref="K42:K43"/>
    <mergeCell ref="L42:L43"/>
    <mergeCell ref="M42:M43"/>
    <mergeCell ref="N42:N43"/>
    <mergeCell ref="O42:O43"/>
    <mergeCell ref="P42:P43"/>
    <mergeCell ref="Q42:Q43"/>
    <mergeCell ref="R42:R43"/>
    <mergeCell ref="S42:S43"/>
    <mergeCell ref="T42:T43"/>
    <mergeCell ref="U42:U43"/>
    <mergeCell ref="C33:F33"/>
    <mergeCell ref="J33:K33"/>
    <mergeCell ref="V42:V43"/>
    <mergeCell ref="W42:W43"/>
    <mergeCell ref="X42:X43"/>
    <mergeCell ref="Y42:Y43"/>
    <mergeCell ref="Z42:Z43"/>
    <mergeCell ref="AA42:AA43"/>
    <mergeCell ref="AB42:AB43"/>
    <mergeCell ref="C42:D42"/>
    <mergeCell ref="E42:G42"/>
  </mergeCells>
  <phoneticPr fontId="2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P72【一般職業紹介状況、産業別求人・充足状況】 (様式)</vt:lpstr>
      <vt:lpstr>P73【年金加入・給付状況、県立病院利用状況】（様式）</vt:lpstr>
      <vt:lpstr>P74【町別高齢者・身障手帳・青少年ホーム】</vt:lpstr>
      <vt:lpstr>前74【町別高齢者・身障手帳・青少年ホーム・国保】 (様式)</vt:lpstr>
      <vt:lpstr>P75【国保】</vt:lpstr>
      <vt:lpstr>P76【生活保護の状況】(様式）</vt:lpstr>
      <vt:lpstr>前P77【ふれあいセンター利用状況、保育所・園の概況】  </vt:lpstr>
      <vt:lpstr>P77【保育所・園の概況】 (様式)</vt:lpstr>
      <vt:lpstr>p78【死因別死亡者数、予防接種、医療施設・従事者】 </vt:lpstr>
      <vt:lpstr>p79【ごみ・し尿処理状況、公害苦情受理件数】 (様式） </vt:lpstr>
      <vt:lpstr>p80【労働組合と組合員数、職業訓練状況】 (様式)</vt:lpstr>
      <vt:lpstr>'P72【一般職業紹介状況、産業別求人・充足状況】 (様式)'!Print_Area</vt:lpstr>
      <vt:lpstr>'P73【年金加入・給付状況、県立病院利用状況】（様式）'!Print_Area</vt:lpstr>
      <vt:lpstr>'P76【生活保護の状況】(様式）'!Print_Area</vt:lpstr>
      <vt:lpstr>'P77【保育所・園の概況】 (様式)'!Print_Area</vt:lpstr>
      <vt:lpstr>'p78【死因別死亡者数、予防接種、医療施設・従事者】 '!Print_Area</vt:lpstr>
      <vt:lpstr>'p79【ごみ・し尿処理状況、公害苦情受理件数】 (様式） '!Print_Area</vt:lpstr>
      <vt:lpstr>'p80【労働組合と組合員数、職業訓練状況】 (様式)'!Print_Area</vt:lpstr>
      <vt:lpstr>'前74【町別高齢者・身障手帳・青少年ホーム・国保】 (様式)'!Print_Area</vt:lpstr>
      <vt:lpstr>'前P77【ふれあいセンター利用状況、保育所・園の概況】 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2024-02-13T01:07:35Z</dcterms:modified>
</cp:coreProperties>
</file>